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usepa-my.sharepoint.com/personal/mayo_jibri_epa_gov/Documents/Compliance Microsite/ereporting/"/>
    </mc:Choice>
  </mc:AlternateContent>
  <xr:revisionPtr revIDLastSave="0" documentId="8_{CDD5AF52-C336-47A5-8792-E9EC3270FF3D}" xr6:coauthVersionLast="47" xr6:coauthVersionMax="47" xr10:uidLastSave="{00000000-0000-0000-0000-000000000000}"/>
  <bookViews>
    <workbookView xWindow="19090" yWindow="-110" windowWidth="38620" windowHeight="21100" tabRatio="692" activeTab="2" xr2:uid="{00000000-000D-0000-FFFF-FFFF00000000}"/>
  </bookViews>
  <sheets>
    <sheet name="NPDES eRule - Appenidix A" sheetId="2" r:id="rId1"/>
    <sheet name="Appendix A Data Descriptions" sheetId="5" r:id="rId2"/>
    <sheet name="Xwalk to ICIS Data Sub. Service" sheetId="4" r:id="rId3"/>
  </sheets>
  <definedNames>
    <definedName name="_xlnm._FilterDatabase" localSheetId="1" hidden="1">'Appendix A Data Descriptions'!$A$2:$K$409</definedName>
    <definedName name="_xlnm._FilterDatabase" localSheetId="0" hidden="1">'NPDES eRule - Appenidix A'!$A$7:$O$379</definedName>
    <definedName name="_xlnm._FilterDatabase" localSheetId="2" hidden="1">'Xwalk to ICIS Data Sub. Service'!$A$2:$P$410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2" i="5" l="1"/>
  <c r="J402" i="5"/>
  <c r="I402" i="5"/>
  <c r="H402" i="5"/>
  <c r="G402" i="5"/>
  <c r="F402" i="5"/>
  <c r="K396" i="5"/>
  <c r="J396" i="5"/>
  <c r="I396" i="5"/>
  <c r="H396" i="5"/>
  <c r="G396" i="5"/>
  <c r="F396" i="5"/>
  <c r="K391" i="5"/>
  <c r="J391" i="5"/>
  <c r="I391" i="5"/>
  <c r="H391" i="5"/>
  <c r="G391" i="5"/>
  <c r="F391" i="5"/>
  <c r="K384" i="5"/>
  <c r="J384" i="5"/>
  <c r="I384" i="5"/>
  <c r="H384" i="5"/>
  <c r="G384" i="5"/>
  <c r="F384" i="5"/>
  <c r="K376" i="5"/>
  <c r="J376" i="5"/>
  <c r="I376" i="5"/>
  <c r="H376" i="5"/>
  <c r="G376" i="5"/>
  <c r="F376" i="5"/>
  <c r="K373" i="5"/>
  <c r="J373" i="5"/>
  <c r="I373" i="5"/>
  <c r="H373" i="5"/>
  <c r="G373" i="5"/>
  <c r="F373" i="5"/>
  <c r="K367" i="5"/>
  <c r="J367" i="5"/>
  <c r="I367" i="5"/>
  <c r="H367" i="5"/>
  <c r="G367" i="5"/>
  <c r="F367" i="5"/>
  <c r="K354" i="5"/>
  <c r="J354" i="5"/>
  <c r="I354" i="5"/>
  <c r="H354" i="5"/>
  <c r="G354" i="5"/>
  <c r="F354" i="5"/>
  <c r="K324" i="5"/>
  <c r="J324" i="5"/>
  <c r="I324" i="5"/>
  <c r="H324" i="5"/>
  <c r="G324" i="5"/>
  <c r="F324" i="5"/>
  <c r="K316" i="5"/>
  <c r="J316" i="5"/>
  <c r="I316" i="5"/>
  <c r="H316" i="5"/>
  <c r="G316" i="5"/>
  <c r="F316" i="5"/>
  <c r="K281" i="5"/>
  <c r="J281" i="5"/>
  <c r="I281" i="5"/>
  <c r="H281" i="5"/>
  <c r="G281" i="5"/>
  <c r="F281" i="5"/>
  <c r="K266" i="5"/>
  <c r="J266" i="5"/>
  <c r="I266" i="5"/>
  <c r="H266" i="5"/>
  <c r="G266" i="5"/>
  <c r="F266" i="5"/>
  <c r="K260" i="5"/>
  <c r="J260" i="5"/>
  <c r="I260" i="5"/>
  <c r="H260" i="5"/>
  <c r="G260" i="5"/>
  <c r="F260" i="5"/>
  <c r="K248" i="5"/>
  <c r="J248" i="5"/>
  <c r="I248" i="5"/>
  <c r="H248" i="5"/>
  <c r="G248" i="5"/>
  <c r="F248" i="5"/>
  <c r="K240" i="5"/>
  <c r="J240" i="5"/>
  <c r="I240" i="5"/>
  <c r="H240" i="5"/>
  <c r="G240" i="5"/>
  <c r="F240" i="5"/>
  <c r="K235" i="5"/>
  <c r="J235" i="5"/>
  <c r="I235" i="5"/>
  <c r="H235" i="5"/>
  <c r="G235" i="5"/>
  <c r="F235" i="5"/>
  <c r="K227" i="5"/>
  <c r="J227" i="5"/>
  <c r="I227" i="5"/>
  <c r="H227" i="5"/>
  <c r="G227" i="5"/>
  <c r="F227" i="5"/>
  <c r="K223" i="5"/>
  <c r="J223" i="5"/>
  <c r="I223" i="5"/>
  <c r="H223" i="5"/>
  <c r="G223" i="5"/>
  <c r="F223" i="5"/>
  <c r="K216" i="5"/>
  <c r="J216" i="5"/>
  <c r="I216" i="5"/>
  <c r="H216" i="5"/>
  <c r="G216" i="5"/>
  <c r="F216" i="5"/>
  <c r="K207" i="5"/>
  <c r="J207" i="5"/>
  <c r="I207" i="5"/>
  <c r="H207" i="5"/>
  <c r="G207" i="5"/>
  <c r="F207" i="5"/>
  <c r="K201" i="5"/>
  <c r="J201" i="5"/>
  <c r="I201" i="5"/>
  <c r="H201" i="5"/>
  <c r="G201" i="5"/>
  <c r="F201" i="5"/>
  <c r="K194" i="5"/>
  <c r="J194" i="5"/>
  <c r="I194" i="5"/>
  <c r="H194" i="5"/>
  <c r="G194" i="5"/>
  <c r="F194" i="5"/>
  <c r="K184" i="5"/>
  <c r="J184" i="5"/>
  <c r="I184" i="5"/>
  <c r="H184" i="5"/>
  <c r="G184" i="5"/>
  <c r="F184" i="5"/>
  <c r="K175" i="5"/>
  <c r="J175" i="5"/>
  <c r="I175" i="5"/>
  <c r="H175" i="5"/>
  <c r="G175" i="5"/>
  <c r="F175" i="5"/>
  <c r="K155" i="5"/>
  <c r="J155" i="5"/>
  <c r="I155" i="5"/>
  <c r="H155" i="5"/>
  <c r="G155" i="5"/>
  <c r="F155" i="5"/>
  <c r="K151" i="5"/>
  <c r="J151" i="5"/>
  <c r="I151" i="5"/>
  <c r="H151" i="5"/>
  <c r="G151" i="5"/>
  <c r="F151" i="5"/>
  <c r="K141" i="5"/>
  <c r="J141" i="5"/>
  <c r="I141" i="5"/>
  <c r="H141" i="5"/>
  <c r="G141" i="5"/>
  <c r="F141" i="5"/>
  <c r="K138" i="5"/>
  <c r="J138" i="5"/>
  <c r="I138" i="5"/>
  <c r="H138" i="5"/>
  <c r="G138" i="5"/>
  <c r="F138" i="5"/>
  <c r="K122" i="5"/>
  <c r="J122" i="5"/>
  <c r="I122" i="5"/>
  <c r="H122" i="5"/>
  <c r="G122" i="5"/>
  <c r="F122" i="5"/>
  <c r="K113" i="5"/>
  <c r="J113" i="5"/>
  <c r="I113" i="5"/>
  <c r="H113" i="5"/>
  <c r="G113" i="5"/>
  <c r="F113" i="5"/>
  <c r="K89" i="5"/>
  <c r="J89" i="5"/>
  <c r="I89" i="5"/>
  <c r="H89" i="5"/>
  <c r="G89" i="5"/>
  <c r="F89" i="5"/>
  <c r="K78" i="5"/>
  <c r="J78" i="5"/>
  <c r="I78" i="5"/>
  <c r="H78" i="5"/>
  <c r="G78" i="5"/>
  <c r="F78" i="5"/>
  <c r="K71" i="5"/>
  <c r="J71" i="5"/>
  <c r="I71" i="5"/>
  <c r="H71" i="5"/>
  <c r="G71" i="5"/>
  <c r="F71" i="5"/>
  <c r="K64" i="5"/>
  <c r="J64" i="5"/>
  <c r="I64" i="5"/>
  <c r="H64" i="5"/>
  <c r="G64" i="5"/>
  <c r="F64" i="5"/>
  <c r="K40" i="5"/>
  <c r="J40" i="5"/>
  <c r="I40" i="5"/>
  <c r="H40" i="5"/>
  <c r="G40" i="5"/>
  <c r="F40" i="5"/>
  <c r="K39" i="5"/>
  <c r="J39" i="5"/>
  <c r="I39" i="5"/>
  <c r="H39" i="5"/>
  <c r="G39" i="5"/>
  <c r="F39" i="5"/>
  <c r="K18" i="5"/>
  <c r="J18" i="5"/>
  <c r="I18" i="5"/>
  <c r="H18" i="5"/>
  <c r="G18" i="5"/>
  <c r="F18" i="5"/>
  <c r="N379" i="2"/>
  <c r="K409" i="5" s="1"/>
  <c r="M379" i="2"/>
  <c r="J409" i="5" s="1"/>
  <c r="L379" i="2"/>
  <c r="I409" i="5" s="1"/>
  <c r="K379" i="2"/>
  <c r="H409" i="5" s="1"/>
  <c r="J379" i="2"/>
  <c r="G409" i="5" s="1"/>
  <c r="I379" i="2"/>
  <c r="F409" i="5" s="1"/>
  <c r="N378" i="2"/>
  <c r="K408" i="5" s="1"/>
  <c r="M378" i="2"/>
  <c r="J408" i="5" s="1"/>
  <c r="L378" i="2"/>
  <c r="I408" i="5" s="1"/>
  <c r="K378" i="2"/>
  <c r="H408" i="5" s="1"/>
  <c r="J378" i="2"/>
  <c r="G408" i="5" s="1"/>
  <c r="I378" i="2"/>
  <c r="F408" i="5" s="1"/>
  <c r="N377" i="2"/>
  <c r="K407" i="5" s="1"/>
  <c r="M377" i="2"/>
  <c r="J407" i="5" s="1"/>
  <c r="L377" i="2"/>
  <c r="I407" i="5" s="1"/>
  <c r="K377" i="2"/>
  <c r="H407" i="5" s="1"/>
  <c r="J377" i="2"/>
  <c r="G407" i="5" s="1"/>
  <c r="I377" i="2"/>
  <c r="F407" i="5" s="1"/>
  <c r="N376" i="2"/>
  <c r="K406" i="5" s="1"/>
  <c r="M376" i="2"/>
  <c r="J406" i="5" s="1"/>
  <c r="L376" i="2"/>
  <c r="I406" i="5" s="1"/>
  <c r="K376" i="2"/>
  <c r="H406" i="5" s="1"/>
  <c r="J376" i="2"/>
  <c r="G406" i="5" s="1"/>
  <c r="I376" i="2"/>
  <c r="F406" i="5" s="1"/>
  <c r="N375" i="2"/>
  <c r="K405" i="5" s="1"/>
  <c r="M375" i="2"/>
  <c r="J405" i="5" s="1"/>
  <c r="L375" i="2"/>
  <c r="I405" i="5" s="1"/>
  <c r="K375" i="2"/>
  <c r="H405" i="5" s="1"/>
  <c r="J375" i="2"/>
  <c r="G405" i="5" s="1"/>
  <c r="I375" i="2"/>
  <c r="F405" i="5" s="1"/>
  <c r="N374" i="2"/>
  <c r="K404" i="5" s="1"/>
  <c r="M374" i="2"/>
  <c r="J404" i="5" s="1"/>
  <c r="L374" i="2"/>
  <c r="I404" i="5" s="1"/>
  <c r="K374" i="2"/>
  <c r="H404" i="5" s="1"/>
  <c r="J374" i="2"/>
  <c r="G404" i="5" s="1"/>
  <c r="I374" i="2"/>
  <c r="F404" i="5" s="1"/>
  <c r="N373" i="2"/>
  <c r="K403" i="5" s="1"/>
  <c r="M373" i="2"/>
  <c r="J403" i="5" s="1"/>
  <c r="L373" i="2"/>
  <c r="I403" i="5" s="1"/>
  <c r="K373" i="2"/>
  <c r="H403" i="5" s="1"/>
  <c r="J373" i="2"/>
  <c r="G403" i="5" s="1"/>
  <c r="I373" i="2"/>
  <c r="F403" i="5" s="1"/>
  <c r="N372" i="2"/>
  <c r="K401" i="5" s="1"/>
  <c r="M372" i="2"/>
  <c r="J401" i="5" s="1"/>
  <c r="L372" i="2"/>
  <c r="I401" i="5" s="1"/>
  <c r="K372" i="2"/>
  <c r="H401" i="5" s="1"/>
  <c r="J372" i="2"/>
  <c r="G401" i="5" s="1"/>
  <c r="I372" i="2"/>
  <c r="F401" i="5" s="1"/>
  <c r="N371" i="2"/>
  <c r="K400" i="5" s="1"/>
  <c r="M371" i="2"/>
  <c r="J400" i="5" s="1"/>
  <c r="L371" i="2"/>
  <c r="I400" i="5" s="1"/>
  <c r="K371" i="2"/>
  <c r="H400" i="5" s="1"/>
  <c r="J371" i="2"/>
  <c r="G400" i="5" s="1"/>
  <c r="I371" i="2"/>
  <c r="F400" i="5" s="1"/>
  <c r="N370" i="2"/>
  <c r="K399" i="5" s="1"/>
  <c r="M370" i="2"/>
  <c r="J399" i="5" s="1"/>
  <c r="L370" i="2"/>
  <c r="I399" i="5" s="1"/>
  <c r="K370" i="2"/>
  <c r="H399" i="5" s="1"/>
  <c r="J370" i="2"/>
  <c r="G399" i="5" s="1"/>
  <c r="I370" i="2"/>
  <c r="F399" i="5" s="1"/>
  <c r="N369" i="2"/>
  <c r="K398" i="5" s="1"/>
  <c r="M369" i="2"/>
  <c r="J398" i="5" s="1"/>
  <c r="L369" i="2"/>
  <c r="I398" i="5" s="1"/>
  <c r="K369" i="2"/>
  <c r="H398" i="5" s="1"/>
  <c r="J369" i="2"/>
  <c r="G398" i="5" s="1"/>
  <c r="I369" i="2"/>
  <c r="F398" i="5" s="1"/>
  <c r="N368" i="2"/>
  <c r="K397" i="5" s="1"/>
  <c r="M368" i="2"/>
  <c r="J397" i="5" s="1"/>
  <c r="L368" i="2"/>
  <c r="I397" i="5" s="1"/>
  <c r="K368" i="2"/>
  <c r="H397" i="5" s="1"/>
  <c r="J368" i="2"/>
  <c r="G397" i="5" s="1"/>
  <c r="I368" i="2"/>
  <c r="F397" i="5" s="1"/>
  <c r="N367" i="2"/>
  <c r="K395" i="5" s="1"/>
  <c r="M367" i="2"/>
  <c r="J395" i="5" s="1"/>
  <c r="L367" i="2"/>
  <c r="I395" i="5" s="1"/>
  <c r="K367" i="2"/>
  <c r="H395" i="5" s="1"/>
  <c r="J367" i="2"/>
  <c r="G395" i="5" s="1"/>
  <c r="I367" i="2"/>
  <c r="F395" i="5" s="1"/>
  <c r="N366" i="2"/>
  <c r="K394" i="5" s="1"/>
  <c r="M366" i="2"/>
  <c r="J394" i="5" s="1"/>
  <c r="L366" i="2"/>
  <c r="I394" i="5" s="1"/>
  <c r="K366" i="2"/>
  <c r="H394" i="5" s="1"/>
  <c r="J366" i="2"/>
  <c r="G394" i="5" s="1"/>
  <c r="I366" i="2"/>
  <c r="F394" i="5" s="1"/>
  <c r="N365" i="2"/>
  <c r="K393" i="5" s="1"/>
  <c r="M365" i="2"/>
  <c r="J393" i="5" s="1"/>
  <c r="L365" i="2"/>
  <c r="I393" i="5" s="1"/>
  <c r="K365" i="2"/>
  <c r="H393" i="5" s="1"/>
  <c r="J365" i="2"/>
  <c r="G393" i="5" s="1"/>
  <c r="I365" i="2"/>
  <c r="F393" i="5" s="1"/>
  <c r="N364" i="2"/>
  <c r="K392" i="5" s="1"/>
  <c r="M364" i="2"/>
  <c r="J392" i="5" s="1"/>
  <c r="L364" i="2"/>
  <c r="I392" i="5" s="1"/>
  <c r="K364" i="2"/>
  <c r="H392" i="5" s="1"/>
  <c r="J364" i="2"/>
  <c r="G392" i="5" s="1"/>
  <c r="I364" i="2"/>
  <c r="F392" i="5" s="1"/>
  <c r="N363" i="2"/>
  <c r="K390" i="5" s="1"/>
  <c r="M363" i="2"/>
  <c r="J390" i="5" s="1"/>
  <c r="L363" i="2"/>
  <c r="I390" i="5" s="1"/>
  <c r="K363" i="2"/>
  <c r="H390" i="5" s="1"/>
  <c r="J363" i="2"/>
  <c r="G390" i="5" s="1"/>
  <c r="I363" i="2"/>
  <c r="F390" i="5" s="1"/>
  <c r="N362" i="2"/>
  <c r="K389" i="5" s="1"/>
  <c r="M362" i="2"/>
  <c r="J389" i="5" s="1"/>
  <c r="L362" i="2"/>
  <c r="I389" i="5" s="1"/>
  <c r="K362" i="2"/>
  <c r="H389" i="5" s="1"/>
  <c r="J362" i="2"/>
  <c r="G389" i="5" s="1"/>
  <c r="I362" i="2"/>
  <c r="F389" i="5" s="1"/>
  <c r="N361" i="2"/>
  <c r="K388" i="5" s="1"/>
  <c r="M361" i="2"/>
  <c r="J388" i="5" s="1"/>
  <c r="L361" i="2"/>
  <c r="I388" i="5" s="1"/>
  <c r="K361" i="2"/>
  <c r="H388" i="5" s="1"/>
  <c r="J361" i="2"/>
  <c r="G388" i="5" s="1"/>
  <c r="I361" i="2"/>
  <c r="F388" i="5" s="1"/>
  <c r="N360" i="2"/>
  <c r="K387" i="5" s="1"/>
  <c r="M360" i="2"/>
  <c r="J387" i="5" s="1"/>
  <c r="L360" i="2"/>
  <c r="I387" i="5" s="1"/>
  <c r="K360" i="2"/>
  <c r="H387" i="5" s="1"/>
  <c r="J360" i="2"/>
  <c r="G387" i="5" s="1"/>
  <c r="I360" i="2"/>
  <c r="F387" i="5" s="1"/>
  <c r="N359" i="2"/>
  <c r="K386" i="5" s="1"/>
  <c r="M359" i="2"/>
  <c r="J386" i="5" s="1"/>
  <c r="L359" i="2"/>
  <c r="I386" i="5" s="1"/>
  <c r="K359" i="2"/>
  <c r="H386" i="5" s="1"/>
  <c r="J359" i="2"/>
  <c r="G386" i="5" s="1"/>
  <c r="I359" i="2"/>
  <c r="F386" i="5" s="1"/>
  <c r="N358" i="2"/>
  <c r="K385" i="5" s="1"/>
  <c r="M358" i="2"/>
  <c r="J385" i="5" s="1"/>
  <c r="L358" i="2"/>
  <c r="I385" i="5" s="1"/>
  <c r="K358" i="2"/>
  <c r="H385" i="5" s="1"/>
  <c r="J358" i="2"/>
  <c r="G385" i="5" s="1"/>
  <c r="I358" i="2"/>
  <c r="F385" i="5" s="1"/>
  <c r="N357" i="2"/>
  <c r="K383" i="5" s="1"/>
  <c r="M357" i="2"/>
  <c r="J383" i="5" s="1"/>
  <c r="L357" i="2"/>
  <c r="I383" i="5" s="1"/>
  <c r="K357" i="2"/>
  <c r="H383" i="5" s="1"/>
  <c r="J357" i="2"/>
  <c r="G383" i="5" s="1"/>
  <c r="I357" i="2"/>
  <c r="F383" i="5" s="1"/>
  <c r="N356" i="2"/>
  <c r="K382" i="5" s="1"/>
  <c r="M356" i="2"/>
  <c r="J382" i="5" s="1"/>
  <c r="L356" i="2"/>
  <c r="I382" i="5" s="1"/>
  <c r="K356" i="2"/>
  <c r="H382" i="5" s="1"/>
  <c r="J356" i="2"/>
  <c r="G382" i="5" s="1"/>
  <c r="I356" i="2"/>
  <c r="F382" i="5" s="1"/>
  <c r="N355" i="2"/>
  <c r="K381" i="5" s="1"/>
  <c r="M355" i="2"/>
  <c r="J381" i="5" s="1"/>
  <c r="L355" i="2"/>
  <c r="I381" i="5" s="1"/>
  <c r="K355" i="2"/>
  <c r="H381" i="5" s="1"/>
  <c r="J355" i="2"/>
  <c r="G381" i="5" s="1"/>
  <c r="I355" i="2"/>
  <c r="F381" i="5" s="1"/>
  <c r="N354" i="2"/>
  <c r="K380" i="5" s="1"/>
  <c r="M354" i="2"/>
  <c r="J380" i="5" s="1"/>
  <c r="L354" i="2"/>
  <c r="I380" i="5" s="1"/>
  <c r="K354" i="2"/>
  <c r="H380" i="5" s="1"/>
  <c r="J354" i="2"/>
  <c r="G380" i="5" s="1"/>
  <c r="I354" i="2"/>
  <c r="F380" i="5" s="1"/>
  <c r="N353" i="2"/>
  <c r="K379" i="5" s="1"/>
  <c r="M353" i="2"/>
  <c r="J379" i="5" s="1"/>
  <c r="L353" i="2"/>
  <c r="I379" i="5" s="1"/>
  <c r="K353" i="2"/>
  <c r="H379" i="5" s="1"/>
  <c r="J353" i="2"/>
  <c r="G379" i="5" s="1"/>
  <c r="I353" i="2"/>
  <c r="F379" i="5" s="1"/>
  <c r="N352" i="2"/>
  <c r="K378" i="5" s="1"/>
  <c r="M352" i="2"/>
  <c r="J378" i="5" s="1"/>
  <c r="L352" i="2"/>
  <c r="I378" i="5" s="1"/>
  <c r="K352" i="2"/>
  <c r="H378" i="5" s="1"/>
  <c r="J352" i="2"/>
  <c r="G378" i="5" s="1"/>
  <c r="I352" i="2"/>
  <c r="F378" i="5" s="1"/>
  <c r="N351" i="2"/>
  <c r="K377" i="5" s="1"/>
  <c r="M351" i="2"/>
  <c r="J377" i="5" s="1"/>
  <c r="L351" i="2"/>
  <c r="I377" i="5" s="1"/>
  <c r="K351" i="2"/>
  <c r="H377" i="5" s="1"/>
  <c r="J351" i="2"/>
  <c r="G377" i="5" s="1"/>
  <c r="I351" i="2"/>
  <c r="F377" i="5" s="1"/>
  <c r="N350" i="2"/>
  <c r="K375" i="5" s="1"/>
  <c r="M350" i="2"/>
  <c r="J375" i="5" s="1"/>
  <c r="L350" i="2"/>
  <c r="I375" i="5" s="1"/>
  <c r="K350" i="2"/>
  <c r="H375" i="5" s="1"/>
  <c r="J350" i="2"/>
  <c r="G375" i="5" s="1"/>
  <c r="I350" i="2"/>
  <c r="F375" i="5" s="1"/>
  <c r="N349" i="2"/>
  <c r="K374" i="5" s="1"/>
  <c r="M349" i="2"/>
  <c r="J374" i="5" s="1"/>
  <c r="L349" i="2"/>
  <c r="I374" i="5" s="1"/>
  <c r="K349" i="2"/>
  <c r="H374" i="5" s="1"/>
  <c r="J349" i="2"/>
  <c r="G374" i="5" s="1"/>
  <c r="I349" i="2"/>
  <c r="F374" i="5" s="1"/>
  <c r="N348" i="2"/>
  <c r="K372" i="5" s="1"/>
  <c r="M348" i="2"/>
  <c r="J372" i="5" s="1"/>
  <c r="L348" i="2"/>
  <c r="I372" i="5" s="1"/>
  <c r="K348" i="2"/>
  <c r="H372" i="5" s="1"/>
  <c r="J348" i="2"/>
  <c r="G372" i="5" s="1"/>
  <c r="I348" i="2"/>
  <c r="F372" i="5" s="1"/>
  <c r="N347" i="2"/>
  <c r="K371" i="5" s="1"/>
  <c r="M347" i="2"/>
  <c r="J371" i="5" s="1"/>
  <c r="L347" i="2"/>
  <c r="I371" i="5" s="1"/>
  <c r="K347" i="2"/>
  <c r="H371" i="5" s="1"/>
  <c r="J347" i="2"/>
  <c r="G371" i="5" s="1"/>
  <c r="I347" i="2"/>
  <c r="F371" i="5" s="1"/>
  <c r="N346" i="2"/>
  <c r="K370" i="5" s="1"/>
  <c r="M346" i="2"/>
  <c r="J370" i="5" s="1"/>
  <c r="L346" i="2"/>
  <c r="I370" i="5" s="1"/>
  <c r="K346" i="2"/>
  <c r="H370" i="5" s="1"/>
  <c r="J346" i="2"/>
  <c r="G370" i="5" s="1"/>
  <c r="I346" i="2"/>
  <c r="F370" i="5" s="1"/>
  <c r="N345" i="2"/>
  <c r="K369" i="5" s="1"/>
  <c r="M345" i="2"/>
  <c r="J369" i="5" s="1"/>
  <c r="L345" i="2"/>
  <c r="I369" i="5" s="1"/>
  <c r="K345" i="2"/>
  <c r="H369" i="5" s="1"/>
  <c r="J345" i="2"/>
  <c r="G369" i="5" s="1"/>
  <c r="I345" i="2"/>
  <c r="F369" i="5" s="1"/>
  <c r="N344" i="2"/>
  <c r="K368" i="5" s="1"/>
  <c r="M344" i="2"/>
  <c r="J368" i="5" s="1"/>
  <c r="L344" i="2"/>
  <c r="I368" i="5" s="1"/>
  <c r="K344" i="2"/>
  <c r="H368" i="5" s="1"/>
  <c r="J344" i="2"/>
  <c r="G368" i="5" s="1"/>
  <c r="I344" i="2"/>
  <c r="F368" i="5" s="1"/>
  <c r="N343" i="2"/>
  <c r="K366" i="5" s="1"/>
  <c r="M343" i="2"/>
  <c r="J366" i="5" s="1"/>
  <c r="L343" i="2"/>
  <c r="I366" i="5" s="1"/>
  <c r="K343" i="2"/>
  <c r="H366" i="5" s="1"/>
  <c r="J343" i="2"/>
  <c r="G366" i="5" s="1"/>
  <c r="I343" i="2"/>
  <c r="F366" i="5" s="1"/>
  <c r="N342" i="2"/>
  <c r="K365" i="5" s="1"/>
  <c r="M342" i="2"/>
  <c r="J365" i="5" s="1"/>
  <c r="L342" i="2"/>
  <c r="I365" i="5" s="1"/>
  <c r="K342" i="2"/>
  <c r="H365" i="5" s="1"/>
  <c r="J342" i="2"/>
  <c r="G365" i="5" s="1"/>
  <c r="I342" i="2"/>
  <c r="F365" i="5" s="1"/>
  <c r="N341" i="2"/>
  <c r="K364" i="5" s="1"/>
  <c r="M341" i="2"/>
  <c r="J364" i="5" s="1"/>
  <c r="L341" i="2"/>
  <c r="I364" i="5" s="1"/>
  <c r="K341" i="2"/>
  <c r="H364" i="5" s="1"/>
  <c r="J341" i="2"/>
  <c r="G364" i="5" s="1"/>
  <c r="I341" i="2"/>
  <c r="F364" i="5" s="1"/>
  <c r="N340" i="2"/>
  <c r="K363" i="5" s="1"/>
  <c r="M340" i="2"/>
  <c r="J363" i="5" s="1"/>
  <c r="L340" i="2"/>
  <c r="I363" i="5" s="1"/>
  <c r="K340" i="2"/>
  <c r="H363" i="5" s="1"/>
  <c r="J340" i="2"/>
  <c r="G363" i="5" s="1"/>
  <c r="I340" i="2"/>
  <c r="F363" i="5" s="1"/>
  <c r="N339" i="2"/>
  <c r="K362" i="5" s="1"/>
  <c r="M339" i="2"/>
  <c r="J362" i="5" s="1"/>
  <c r="L339" i="2"/>
  <c r="I362" i="5" s="1"/>
  <c r="K339" i="2"/>
  <c r="H362" i="5" s="1"/>
  <c r="J339" i="2"/>
  <c r="G362" i="5" s="1"/>
  <c r="I339" i="2"/>
  <c r="F362" i="5" s="1"/>
  <c r="N338" i="2"/>
  <c r="K361" i="5" s="1"/>
  <c r="M338" i="2"/>
  <c r="J361" i="5" s="1"/>
  <c r="L338" i="2"/>
  <c r="I361" i="5" s="1"/>
  <c r="K338" i="2"/>
  <c r="H361" i="5" s="1"/>
  <c r="J338" i="2"/>
  <c r="G361" i="5" s="1"/>
  <c r="I338" i="2"/>
  <c r="F361" i="5" s="1"/>
  <c r="N337" i="2"/>
  <c r="K360" i="5" s="1"/>
  <c r="M337" i="2"/>
  <c r="J360" i="5" s="1"/>
  <c r="L337" i="2"/>
  <c r="I360" i="5" s="1"/>
  <c r="K337" i="2"/>
  <c r="H360" i="5" s="1"/>
  <c r="J337" i="2"/>
  <c r="G360" i="5" s="1"/>
  <c r="I337" i="2"/>
  <c r="F360" i="5" s="1"/>
  <c r="N336" i="2"/>
  <c r="K359" i="5" s="1"/>
  <c r="M336" i="2"/>
  <c r="J359" i="5" s="1"/>
  <c r="L336" i="2"/>
  <c r="I359" i="5" s="1"/>
  <c r="K336" i="2"/>
  <c r="H359" i="5" s="1"/>
  <c r="J336" i="2"/>
  <c r="G359" i="5" s="1"/>
  <c r="I336" i="2"/>
  <c r="F359" i="5" s="1"/>
  <c r="N335" i="2"/>
  <c r="K358" i="5" s="1"/>
  <c r="M335" i="2"/>
  <c r="J358" i="5" s="1"/>
  <c r="L335" i="2"/>
  <c r="I358" i="5" s="1"/>
  <c r="K335" i="2"/>
  <c r="H358" i="5" s="1"/>
  <c r="J335" i="2"/>
  <c r="G358" i="5" s="1"/>
  <c r="I335" i="2"/>
  <c r="F358" i="5" s="1"/>
  <c r="N334" i="2"/>
  <c r="K357" i="5" s="1"/>
  <c r="M334" i="2"/>
  <c r="J357" i="5" s="1"/>
  <c r="L334" i="2"/>
  <c r="I357" i="5" s="1"/>
  <c r="K334" i="2"/>
  <c r="H357" i="5" s="1"/>
  <c r="J334" i="2"/>
  <c r="G357" i="5" s="1"/>
  <c r="I334" i="2"/>
  <c r="F357" i="5" s="1"/>
  <c r="N333" i="2"/>
  <c r="K356" i="5" s="1"/>
  <c r="M333" i="2"/>
  <c r="J356" i="5" s="1"/>
  <c r="L333" i="2"/>
  <c r="I356" i="5" s="1"/>
  <c r="K333" i="2"/>
  <c r="H356" i="5" s="1"/>
  <c r="J333" i="2"/>
  <c r="G356" i="5" s="1"/>
  <c r="I333" i="2"/>
  <c r="F356" i="5" s="1"/>
  <c r="N332" i="2"/>
  <c r="K355" i="5" s="1"/>
  <c r="M332" i="2"/>
  <c r="J355" i="5" s="1"/>
  <c r="L332" i="2"/>
  <c r="I355" i="5" s="1"/>
  <c r="K332" i="2"/>
  <c r="H355" i="5" s="1"/>
  <c r="J332" i="2"/>
  <c r="G355" i="5" s="1"/>
  <c r="I332" i="2"/>
  <c r="F355" i="5" s="1"/>
  <c r="N331" i="2"/>
  <c r="K353" i="5" s="1"/>
  <c r="M331" i="2"/>
  <c r="J353" i="5" s="1"/>
  <c r="L331" i="2"/>
  <c r="I353" i="5" s="1"/>
  <c r="K331" i="2"/>
  <c r="H353" i="5" s="1"/>
  <c r="J331" i="2"/>
  <c r="G353" i="5" s="1"/>
  <c r="I331" i="2"/>
  <c r="F353" i="5" s="1"/>
  <c r="N330" i="2"/>
  <c r="K352" i="5" s="1"/>
  <c r="M330" i="2"/>
  <c r="J352" i="5" s="1"/>
  <c r="L330" i="2"/>
  <c r="I352" i="5" s="1"/>
  <c r="K330" i="2"/>
  <c r="H352" i="5" s="1"/>
  <c r="J330" i="2"/>
  <c r="G352" i="5" s="1"/>
  <c r="I330" i="2"/>
  <c r="F352" i="5" s="1"/>
  <c r="N329" i="2"/>
  <c r="K351" i="5" s="1"/>
  <c r="M329" i="2"/>
  <c r="J351" i="5" s="1"/>
  <c r="L329" i="2"/>
  <c r="I351" i="5" s="1"/>
  <c r="K329" i="2"/>
  <c r="H351" i="5" s="1"/>
  <c r="J329" i="2"/>
  <c r="G351" i="5" s="1"/>
  <c r="I329" i="2"/>
  <c r="F351" i="5" s="1"/>
  <c r="N328" i="2"/>
  <c r="K350" i="5" s="1"/>
  <c r="M328" i="2"/>
  <c r="J350" i="5" s="1"/>
  <c r="L328" i="2"/>
  <c r="I350" i="5" s="1"/>
  <c r="K328" i="2"/>
  <c r="H350" i="5" s="1"/>
  <c r="J328" i="2"/>
  <c r="G350" i="5" s="1"/>
  <c r="I328" i="2"/>
  <c r="F350" i="5" s="1"/>
  <c r="N327" i="2"/>
  <c r="K349" i="5" s="1"/>
  <c r="M327" i="2"/>
  <c r="J349" i="5" s="1"/>
  <c r="L327" i="2"/>
  <c r="I349" i="5" s="1"/>
  <c r="K327" i="2"/>
  <c r="H349" i="5" s="1"/>
  <c r="J327" i="2"/>
  <c r="G349" i="5" s="1"/>
  <c r="I327" i="2"/>
  <c r="F349" i="5" s="1"/>
  <c r="N326" i="2"/>
  <c r="K348" i="5" s="1"/>
  <c r="M326" i="2"/>
  <c r="J348" i="5" s="1"/>
  <c r="L326" i="2"/>
  <c r="I348" i="5" s="1"/>
  <c r="K326" i="2"/>
  <c r="H348" i="5" s="1"/>
  <c r="J326" i="2"/>
  <c r="G348" i="5" s="1"/>
  <c r="I326" i="2"/>
  <c r="F348" i="5" s="1"/>
  <c r="N325" i="2"/>
  <c r="K347" i="5" s="1"/>
  <c r="M325" i="2"/>
  <c r="J347" i="5" s="1"/>
  <c r="L325" i="2"/>
  <c r="I347" i="5" s="1"/>
  <c r="K325" i="2"/>
  <c r="H347" i="5" s="1"/>
  <c r="J325" i="2"/>
  <c r="G347" i="5" s="1"/>
  <c r="I325" i="2"/>
  <c r="F347" i="5" s="1"/>
  <c r="N324" i="2"/>
  <c r="K346" i="5" s="1"/>
  <c r="M324" i="2"/>
  <c r="J346" i="5" s="1"/>
  <c r="L324" i="2"/>
  <c r="I346" i="5" s="1"/>
  <c r="K324" i="2"/>
  <c r="H346" i="5" s="1"/>
  <c r="J324" i="2"/>
  <c r="G346" i="5" s="1"/>
  <c r="I324" i="2"/>
  <c r="F346" i="5" s="1"/>
  <c r="N323" i="2"/>
  <c r="K345" i="5" s="1"/>
  <c r="M323" i="2"/>
  <c r="J345" i="5" s="1"/>
  <c r="L323" i="2"/>
  <c r="I345" i="5" s="1"/>
  <c r="K323" i="2"/>
  <c r="H345" i="5" s="1"/>
  <c r="J323" i="2"/>
  <c r="G345" i="5" s="1"/>
  <c r="I323" i="2"/>
  <c r="F345" i="5" s="1"/>
  <c r="N322" i="2"/>
  <c r="K344" i="5" s="1"/>
  <c r="M322" i="2"/>
  <c r="J344" i="5" s="1"/>
  <c r="L322" i="2"/>
  <c r="I344" i="5" s="1"/>
  <c r="K322" i="2"/>
  <c r="H344" i="5" s="1"/>
  <c r="J322" i="2"/>
  <c r="G344" i="5" s="1"/>
  <c r="I322" i="2"/>
  <c r="F344" i="5" s="1"/>
  <c r="N321" i="2"/>
  <c r="K343" i="5" s="1"/>
  <c r="M321" i="2"/>
  <c r="J343" i="5" s="1"/>
  <c r="L321" i="2"/>
  <c r="I343" i="5" s="1"/>
  <c r="K321" i="2"/>
  <c r="H343" i="5" s="1"/>
  <c r="J321" i="2"/>
  <c r="G343" i="5" s="1"/>
  <c r="I321" i="2"/>
  <c r="F343" i="5" s="1"/>
  <c r="N320" i="2"/>
  <c r="K342" i="5" s="1"/>
  <c r="M320" i="2"/>
  <c r="J342" i="5" s="1"/>
  <c r="L320" i="2"/>
  <c r="I342" i="5" s="1"/>
  <c r="K320" i="2"/>
  <c r="H342" i="5" s="1"/>
  <c r="J320" i="2"/>
  <c r="G342" i="5" s="1"/>
  <c r="I320" i="2"/>
  <c r="F342" i="5" s="1"/>
  <c r="N319" i="2"/>
  <c r="K341" i="5" s="1"/>
  <c r="M319" i="2"/>
  <c r="J341" i="5" s="1"/>
  <c r="L319" i="2"/>
  <c r="I341" i="5" s="1"/>
  <c r="K319" i="2"/>
  <c r="H341" i="5" s="1"/>
  <c r="J319" i="2"/>
  <c r="G341" i="5" s="1"/>
  <c r="I319" i="2"/>
  <c r="F341" i="5" s="1"/>
  <c r="N318" i="2"/>
  <c r="K340" i="5" s="1"/>
  <c r="M318" i="2"/>
  <c r="J340" i="5" s="1"/>
  <c r="L318" i="2"/>
  <c r="I340" i="5" s="1"/>
  <c r="K318" i="2"/>
  <c r="H340" i="5" s="1"/>
  <c r="J318" i="2"/>
  <c r="G340" i="5" s="1"/>
  <c r="I318" i="2"/>
  <c r="F340" i="5" s="1"/>
  <c r="N317" i="2"/>
  <c r="K339" i="5" s="1"/>
  <c r="M317" i="2"/>
  <c r="J339" i="5" s="1"/>
  <c r="L317" i="2"/>
  <c r="I339" i="5" s="1"/>
  <c r="K317" i="2"/>
  <c r="H339" i="5" s="1"/>
  <c r="J317" i="2"/>
  <c r="G339" i="5" s="1"/>
  <c r="I317" i="2"/>
  <c r="F339" i="5" s="1"/>
  <c r="N316" i="2"/>
  <c r="K338" i="5" s="1"/>
  <c r="M316" i="2"/>
  <c r="J338" i="5" s="1"/>
  <c r="L316" i="2"/>
  <c r="I338" i="5" s="1"/>
  <c r="K316" i="2"/>
  <c r="H338" i="5" s="1"/>
  <c r="J316" i="2"/>
  <c r="G338" i="5" s="1"/>
  <c r="I316" i="2"/>
  <c r="F338" i="5" s="1"/>
  <c r="N315" i="2"/>
  <c r="K337" i="5" s="1"/>
  <c r="M315" i="2"/>
  <c r="J337" i="5" s="1"/>
  <c r="L315" i="2"/>
  <c r="I337" i="5" s="1"/>
  <c r="K315" i="2"/>
  <c r="H337" i="5" s="1"/>
  <c r="J315" i="2"/>
  <c r="G337" i="5" s="1"/>
  <c r="I315" i="2"/>
  <c r="F337" i="5" s="1"/>
  <c r="N314" i="2"/>
  <c r="K336" i="5" s="1"/>
  <c r="M314" i="2"/>
  <c r="J336" i="5" s="1"/>
  <c r="L314" i="2"/>
  <c r="I336" i="5" s="1"/>
  <c r="K314" i="2"/>
  <c r="H336" i="5" s="1"/>
  <c r="J314" i="2"/>
  <c r="G336" i="5" s="1"/>
  <c r="I314" i="2"/>
  <c r="F336" i="5" s="1"/>
  <c r="N313" i="2"/>
  <c r="K335" i="5" s="1"/>
  <c r="M313" i="2"/>
  <c r="J335" i="5" s="1"/>
  <c r="L313" i="2"/>
  <c r="I335" i="5" s="1"/>
  <c r="K313" i="2"/>
  <c r="H335" i="5" s="1"/>
  <c r="J313" i="2"/>
  <c r="G335" i="5" s="1"/>
  <c r="I313" i="2"/>
  <c r="F335" i="5" s="1"/>
  <c r="N312" i="2"/>
  <c r="K334" i="5" s="1"/>
  <c r="M312" i="2"/>
  <c r="J334" i="5" s="1"/>
  <c r="L312" i="2"/>
  <c r="I334" i="5" s="1"/>
  <c r="K312" i="2"/>
  <c r="H334" i="5" s="1"/>
  <c r="J312" i="2"/>
  <c r="G334" i="5" s="1"/>
  <c r="I312" i="2"/>
  <c r="F334" i="5" s="1"/>
  <c r="N311" i="2"/>
  <c r="K333" i="5" s="1"/>
  <c r="M311" i="2"/>
  <c r="J333" i="5" s="1"/>
  <c r="L311" i="2"/>
  <c r="I333" i="5" s="1"/>
  <c r="K311" i="2"/>
  <c r="H333" i="5" s="1"/>
  <c r="J311" i="2"/>
  <c r="G333" i="5" s="1"/>
  <c r="I311" i="2"/>
  <c r="F333" i="5" s="1"/>
  <c r="N310" i="2"/>
  <c r="K332" i="5" s="1"/>
  <c r="M310" i="2"/>
  <c r="J332" i="5" s="1"/>
  <c r="L310" i="2"/>
  <c r="I332" i="5" s="1"/>
  <c r="K310" i="2"/>
  <c r="H332" i="5" s="1"/>
  <c r="J310" i="2"/>
  <c r="G332" i="5" s="1"/>
  <c r="I310" i="2"/>
  <c r="F332" i="5" s="1"/>
  <c r="N309" i="2"/>
  <c r="K331" i="5" s="1"/>
  <c r="M309" i="2"/>
  <c r="J331" i="5" s="1"/>
  <c r="L309" i="2"/>
  <c r="I331" i="5" s="1"/>
  <c r="K309" i="2"/>
  <c r="H331" i="5" s="1"/>
  <c r="J309" i="2"/>
  <c r="G331" i="5" s="1"/>
  <c r="I309" i="2"/>
  <c r="F331" i="5" s="1"/>
  <c r="N308" i="2"/>
  <c r="K330" i="5" s="1"/>
  <c r="M308" i="2"/>
  <c r="J330" i="5" s="1"/>
  <c r="L308" i="2"/>
  <c r="I330" i="5" s="1"/>
  <c r="K308" i="2"/>
  <c r="H330" i="5" s="1"/>
  <c r="J308" i="2"/>
  <c r="G330" i="5" s="1"/>
  <c r="I308" i="2"/>
  <c r="F330" i="5" s="1"/>
  <c r="N307" i="2"/>
  <c r="K329" i="5" s="1"/>
  <c r="M307" i="2"/>
  <c r="J329" i="5" s="1"/>
  <c r="L307" i="2"/>
  <c r="I329" i="5" s="1"/>
  <c r="K307" i="2"/>
  <c r="H329" i="5" s="1"/>
  <c r="J307" i="2"/>
  <c r="G329" i="5" s="1"/>
  <c r="I307" i="2"/>
  <c r="F329" i="5" s="1"/>
  <c r="N306" i="2"/>
  <c r="K328" i="5" s="1"/>
  <c r="M306" i="2"/>
  <c r="J328" i="5" s="1"/>
  <c r="L306" i="2"/>
  <c r="I328" i="5" s="1"/>
  <c r="K306" i="2"/>
  <c r="H328" i="5" s="1"/>
  <c r="J306" i="2"/>
  <c r="G328" i="5" s="1"/>
  <c r="I306" i="2"/>
  <c r="F328" i="5" s="1"/>
  <c r="N305" i="2"/>
  <c r="K327" i="5" s="1"/>
  <c r="M305" i="2"/>
  <c r="J327" i="5" s="1"/>
  <c r="L305" i="2"/>
  <c r="I327" i="5" s="1"/>
  <c r="K305" i="2"/>
  <c r="H327" i="5" s="1"/>
  <c r="J305" i="2"/>
  <c r="G327" i="5" s="1"/>
  <c r="I305" i="2"/>
  <c r="F327" i="5" s="1"/>
  <c r="N304" i="2"/>
  <c r="K326" i="5" s="1"/>
  <c r="M304" i="2"/>
  <c r="J326" i="5" s="1"/>
  <c r="L304" i="2"/>
  <c r="I326" i="5" s="1"/>
  <c r="K304" i="2"/>
  <c r="H326" i="5" s="1"/>
  <c r="J304" i="2"/>
  <c r="G326" i="5" s="1"/>
  <c r="I304" i="2"/>
  <c r="F326" i="5" s="1"/>
  <c r="N303" i="2"/>
  <c r="K325" i="5" s="1"/>
  <c r="M303" i="2"/>
  <c r="J325" i="5" s="1"/>
  <c r="L303" i="2"/>
  <c r="I325" i="5" s="1"/>
  <c r="K303" i="2"/>
  <c r="H325" i="5" s="1"/>
  <c r="J303" i="2"/>
  <c r="G325" i="5" s="1"/>
  <c r="I303" i="2"/>
  <c r="F325" i="5" s="1"/>
  <c r="N302" i="2"/>
  <c r="K323" i="5" s="1"/>
  <c r="M302" i="2"/>
  <c r="J323" i="5" s="1"/>
  <c r="L302" i="2"/>
  <c r="I323" i="5" s="1"/>
  <c r="K302" i="2"/>
  <c r="H323" i="5" s="1"/>
  <c r="J302" i="2"/>
  <c r="G323" i="5" s="1"/>
  <c r="I302" i="2"/>
  <c r="F323" i="5" s="1"/>
  <c r="N301" i="2"/>
  <c r="K322" i="5" s="1"/>
  <c r="M301" i="2"/>
  <c r="J322" i="5" s="1"/>
  <c r="L301" i="2"/>
  <c r="I322" i="5" s="1"/>
  <c r="K301" i="2"/>
  <c r="H322" i="5" s="1"/>
  <c r="J301" i="2"/>
  <c r="G322" i="5" s="1"/>
  <c r="I301" i="2"/>
  <c r="F322" i="5" s="1"/>
  <c r="N300" i="2"/>
  <c r="K321" i="5" s="1"/>
  <c r="M300" i="2"/>
  <c r="J321" i="5" s="1"/>
  <c r="L300" i="2"/>
  <c r="I321" i="5" s="1"/>
  <c r="K300" i="2"/>
  <c r="H321" i="5" s="1"/>
  <c r="J300" i="2"/>
  <c r="G321" i="5" s="1"/>
  <c r="I300" i="2"/>
  <c r="F321" i="5" s="1"/>
  <c r="N299" i="2"/>
  <c r="K320" i="5" s="1"/>
  <c r="M299" i="2"/>
  <c r="J320" i="5" s="1"/>
  <c r="L299" i="2"/>
  <c r="I320" i="5" s="1"/>
  <c r="K299" i="2"/>
  <c r="H320" i="5" s="1"/>
  <c r="J299" i="2"/>
  <c r="G320" i="5" s="1"/>
  <c r="I299" i="2"/>
  <c r="F320" i="5" s="1"/>
  <c r="N298" i="2"/>
  <c r="K319" i="5" s="1"/>
  <c r="M298" i="2"/>
  <c r="J319" i="5" s="1"/>
  <c r="L298" i="2"/>
  <c r="I319" i="5" s="1"/>
  <c r="K298" i="2"/>
  <c r="H319" i="5" s="1"/>
  <c r="J298" i="2"/>
  <c r="G319" i="5" s="1"/>
  <c r="I298" i="2"/>
  <c r="F319" i="5" s="1"/>
  <c r="N297" i="2"/>
  <c r="K318" i="5" s="1"/>
  <c r="M297" i="2"/>
  <c r="J318" i="5" s="1"/>
  <c r="L297" i="2"/>
  <c r="I318" i="5" s="1"/>
  <c r="K297" i="2"/>
  <c r="H318" i="5" s="1"/>
  <c r="J297" i="2"/>
  <c r="G318" i="5" s="1"/>
  <c r="I297" i="2"/>
  <c r="F318" i="5" s="1"/>
  <c r="N296" i="2"/>
  <c r="K317" i="5" s="1"/>
  <c r="M296" i="2"/>
  <c r="J317" i="5" s="1"/>
  <c r="L296" i="2"/>
  <c r="I317" i="5" s="1"/>
  <c r="K296" i="2"/>
  <c r="H317" i="5" s="1"/>
  <c r="J296" i="2"/>
  <c r="G317" i="5" s="1"/>
  <c r="I296" i="2"/>
  <c r="F317" i="5" s="1"/>
  <c r="N295" i="2"/>
  <c r="K315" i="5" s="1"/>
  <c r="M295" i="2"/>
  <c r="J315" i="5" s="1"/>
  <c r="L295" i="2"/>
  <c r="I315" i="5" s="1"/>
  <c r="K295" i="2"/>
  <c r="H315" i="5" s="1"/>
  <c r="J295" i="2"/>
  <c r="G315" i="5" s="1"/>
  <c r="I295" i="2"/>
  <c r="F315" i="5" s="1"/>
  <c r="N294" i="2"/>
  <c r="K314" i="5" s="1"/>
  <c r="M294" i="2"/>
  <c r="J314" i="5" s="1"/>
  <c r="L294" i="2"/>
  <c r="I314" i="5" s="1"/>
  <c r="K294" i="2"/>
  <c r="H314" i="5" s="1"/>
  <c r="J294" i="2"/>
  <c r="G314" i="5" s="1"/>
  <c r="I294" i="2"/>
  <c r="F314" i="5" s="1"/>
  <c r="N293" i="2"/>
  <c r="K313" i="5" s="1"/>
  <c r="M293" i="2"/>
  <c r="J313" i="5" s="1"/>
  <c r="L293" i="2"/>
  <c r="I313" i="5" s="1"/>
  <c r="K293" i="2"/>
  <c r="H313" i="5" s="1"/>
  <c r="J293" i="2"/>
  <c r="G313" i="5" s="1"/>
  <c r="I293" i="2"/>
  <c r="F313" i="5" s="1"/>
  <c r="N292" i="2"/>
  <c r="K312" i="5" s="1"/>
  <c r="M292" i="2"/>
  <c r="J312" i="5" s="1"/>
  <c r="L292" i="2"/>
  <c r="I312" i="5" s="1"/>
  <c r="K292" i="2"/>
  <c r="H312" i="5" s="1"/>
  <c r="J292" i="2"/>
  <c r="G312" i="5" s="1"/>
  <c r="I292" i="2"/>
  <c r="F312" i="5" s="1"/>
  <c r="N291" i="2"/>
  <c r="K311" i="5" s="1"/>
  <c r="M291" i="2"/>
  <c r="J311" i="5" s="1"/>
  <c r="L291" i="2"/>
  <c r="I311" i="5" s="1"/>
  <c r="K291" i="2"/>
  <c r="H311" i="5" s="1"/>
  <c r="J291" i="2"/>
  <c r="G311" i="5" s="1"/>
  <c r="I291" i="2"/>
  <c r="F311" i="5" s="1"/>
  <c r="N290" i="2"/>
  <c r="K310" i="5" s="1"/>
  <c r="M290" i="2"/>
  <c r="J310" i="5" s="1"/>
  <c r="L290" i="2"/>
  <c r="I310" i="5" s="1"/>
  <c r="K290" i="2"/>
  <c r="H310" i="5" s="1"/>
  <c r="J290" i="2"/>
  <c r="G310" i="5" s="1"/>
  <c r="I290" i="2"/>
  <c r="F310" i="5" s="1"/>
  <c r="N289" i="2"/>
  <c r="K309" i="5" s="1"/>
  <c r="M289" i="2"/>
  <c r="J309" i="5" s="1"/>
  <c r="L289" i="2"/>
  <c r="I309" i="5" s="1"/>
  <c r="K289" i="2"/>
  <c r="H309" i="5" s="1"/>
  <c r="J289" i="2"/>
  <c r="G309" i="5" s="1"/>
  <c r="I289" i="2"/>
  <c r="F309" i="5" s="1"/>
  <c r="N288" i="2"/>
  <c r="K308" i="5" s="1"/>
  <c r="M288" i="2"/>
  <c r="J308" i="5" s="1"/>
  <c r="L288" i="2"/>
  <c r="I308" i="5" s="1"/>
  <c r="K288" i="2"/>
  <c r="H308" i="5" s="1"/>
  <c r="J288" i="2"/>
  <c r="G308" i="5" s="1"/>
  <c r="I288" i="2"/>
  <c r="F308" i="5" s="1"/>
  <c r="N287" i="2"/>
  <c r="K307" i="5" s="1"/>
  <c r="M287" i="2"/>
  <c r="J307" i="5" s="1"/>
  <c r="L287" i="2"/>
  <c r="I307" i="5" s="1"/>
  <c r="K287" i="2"/>
  <c r="H307" i="5" s="1"/>
  <c r="J287" i="2"/>
  <c r="G307" i="5" s="1"/>
  <c r="I287" i="2"/>
  <c r="F307" i="5" s="1"/>
  <c r="N286" i="2"/>
  <c r="K306" i="5" s="1"/>
  <c r="M286" i="2"/>
  <c r="J306" i="5" s="1"/>
  <c r="L286" i="2"/>
  <c r="I306" i="5" s="1"/>
  <c r="K286" i="2"/>
  <c r="H306" i="5" s="1"/>
  <c r="J286" i="2"/>
  <c r="G306" i="5" s="1"/>
  <c r="I286" i="2"/>
  <c r="F306" i="5" s="1"/>
  <c r="N285" i="2"/>
  <c r="K305" i="5" s="1"/>
  <c r="M285" i="2"/>
  <c r="J305" i="5" s="1"/>
  <c r="L285" i="2"/>
  <c r="I305" i="5" s="1"/>
  <c r="K285" i="2"/>
  <c r="H305" i="5" s="1"/>
  <c r="J285" i="2"/>
  <c r="G305" i="5" s="1"/>
  <c r="I285" i="2"/>
  <c r="F305" i="5" s="1"/>
  <c r="N284" i="2"/>
  <c r="K304" i="5" s="1"/>
  <c r="M284" i="2"/>
  <c r="J304" i="5" s="1"/>
  <c r="L284" i="2"/>
  <c r="I304" i="5" s="1"/>
  <c r="K284" i="2"/>
  <c r="H304" i="5" s="1"/>
  <c r="J284" i="2"/>
  <c r="G304" i="5" s="1"/>
  <c r="I284" i="2"/>
  <c r="F304" i="5" s="1"/>
  <c r="N283" i="2"/>
  <c r="K303" i="5" s="1"/>
  <c r="M283" i="2"/>
  <c r="J303" i="5" s="1"/>
  <c r="L283" i="2"/>
  <c r="I303" i="5" s="1"/>
  <c r="K283" i="2"/>
  <c r="H303" i="5" s="1"/>
  <c r="J283" i="2"/>
  <c r="G303" i="5" s="1"/>
  <c r="I283" i="2"/>
  <c r="F303" i="5" s="1"/>
  <c r="N282" i="2"/>
  <c r="K302" i="5" s="1"/>
  <c r="M282" i="2"/>
  <c r="J302" i="5" s="1"/>
  <c r="L282" i="2"/>
  <c r="I302" i="5" s="1"/>
  <c r="K282" i="2"/>
  <c r="H302" i="5" s="1"/>
  <c r="J282" i="2"/>
  <c r="G302" i="5" s="1"/>
  <c r="I282" i="2"/>
  <c r="F302" i="5" s="1"/>
  <c r="N281" i="2"/>
  <c r="K301" i="5" s="1"/>
  <c r="M281" i="2"/>
  <c r="J301" i="5" s="1"/>
  <c r="L281" i="2"/>
  <c r="I301" i="5" s="1"/>
  <c r="K281" i="2"/>
  <c r="H301" i="5" s="1"/>
  <c r="J281" i="2"/>
  <c r="G301" i="5" s="1"/>
  <c r="I281" i="2"/>
  <c r="F301" i="5" s="1"/>
  <c r="N280" i="2"/>
  <c r="K300" i="5" s="1"/>
  <c r="M280" i="2"/>
  <c r="J300" i="5" s="1"/>
  <c r="L280" i="2"/>
  <c r="I300" i="5" s="1"/>
  <c r="K280" i="2"/>
  <c r="H300" i="5" s="1"/>
  <c r="J280" i="2"/>
  <c r="G300" i="5" s="1"/>
  <c r="I280" i="2"/>
  <c r="F300" i="5" s="1"/>
  <c r="N279" i="2"/>
  <c r="K299" i="5" s="1"/>
  <c r="M279" i="2"/>
  <c r="J299" i="5" s="1"/>
  <c r="L279" i="2"/>
  <c r="I299" i="5" s="1"/>
  <c r="K279" i="2"/>
  <c r="H299" i="5" s="1"/>
  <c r="J279" i="2"/>
  <c r="G299" i="5" s="1"/>
  <c r="I279" i="2"/>
  <c r="F299" i="5" s="1"/>
  <c r="N278" i="2"/>
  <c r="K298" i="5" s="1"/>
  <c r="M278" i="2"/>
  <c r="J298" i="5" s="1"/>
  <c r="L278" i="2"/>
  <c r="I298" i="5" s="1"/>
  <c r="K278" i="2"/>
  <c r="H298" i="5" s="1"/>
  <c r="J278" i="2"/>
  <c r="G298" i="5" s="1"/>
  <c r="I278" i="2"/>
  <c r="F298" i="5" s="1"/>
  <c r="N277" i="2"/>
  <c r="K297" i="5" s="1"/>
  <c r="M277" i="2"/>
  <c r="J297" i="5" s="1"/>
  <c r="L277" i="2"/>
  <c r="I297" i="5" s="1"/>
  <c r="K277" i="2"/>
  <c r="H297" i="5" s="1"/>
  <c r="J277" i="2"/>
  <c r="G297" i="5" s="1"/>
  <c r="I277" i="2"/>
  <c r="F297" i="5" s="1"/>
  <c r="N276" i="2"/>
  <c r="K296" i="5" s="1"/>
  <c r="M276" i="2"/>
  <c r="J296" i="5" s="1"/>
  <c r="L276" i="2"/>
  <c r="I296" i="5" s="1"/>
  <c r="K276" i="2"/>
  <c r="H296" i="5" s="1"/>
  <c r="J276" i="2"/>
  <c r="G296" i="5" s="1"/>
  <c r="I276" i="2"/>
  <c r="F296" i="5" s="1"/>
  <c r="N275" i="2"/>
  <c r="K295" i="5" s="1"/>
  <c r="M275" i="2"/>
  <c r="J295" i="5" s="1"/>
  <c r="L275" i="2"/>
  <c r="I295" i="5" s="1"/>
  <c r="K275" i="2"/>
  <c r="H295" i="5" s="1"/>
  <c r="J275" i="2"/>
  <c r="G295" i="5" s="1"/>
  <c r="I275" i="2"/>
  <c r="F295" i="5" s="1"/>
  <c r="N274" i="2"/>
  <c r="K294" i="5" s="1"/>
  <c r="M274" i="2"/>
  <c r="J294" i="5" s="1"/>
  <c r="L274" i="2"/>
  <c r="I294" i="5" s="1"/>
  <c r="K274" i="2"/>
  <c r="H294" i="5" s="1"/>
  <c r="J274" i="2"/>
  <c r="G294" i="5" s="1"/>
  <c r="I274" i="2"/>
  <c r="F294" i="5" s="1"/>
  <c r="N273" i="2"/>
  <c r="K293" i="5" s="1"/>
  <c r="M273" i="2"/>
  <c r="J293" i="5" s="1"/>
  <c r="L273" i="2"/>
  <c r="I293" i="5" s="1"/>
  <c r="K273" i="2"/>
  <c r="H293" i="5" s="1"/>
  <c r="J273" i="2"/>
  <c r="G293" i="5" s="1"/>
  <c r="I273" i="2"/>
  <c r="F293" i="5" s="1"/>
  <c r="N272" i="2"/>
  <c r="K292" i="5" s="1"/>
  <c r="M272" i="2"/>
  <c r="J292" i="5" s="1"/>
  <c r="L272" i="2"/>
  <c r="I292" i="5" s="1"/>
  <c r="K272" i="2"/>
  <c r="H292" i="5" s="1"/>
  <c r="J272" i="2"/>
  <c r="G292" i="5" s="1"/>
  <c r="I272" i="2"/>
  <c r="F292" i="5" s="1"/>
  <c r="N271" i="2"/>
  <c r="K291" i="5" s="1"/>
  <c r="M271" i="2"/>
  <c r="J291" i="5" s="1"/>
  <c r="L271" i="2"/>
  <c r="I291" i="5" s="1"/>
  <c r="K271" i="2"/>
  <c r="H291" i="5" s="1"/>
  <c r="J271" i="2"/>
  <c r="G291" i="5" s="1"/>
  <c r="I271" i="2"/>
  <c r="F291" i="5" s="1"/>
  <c r="N270" i="2"/>
  <c r="K290" i="5" s="1"/>
  <c r="M270" i="2"/>
  <c r="J290" i="5" s="1"/>
  <c r="L270" i="2"/>
  <c r="I290" i="5" s="1"/>
  <c r="K270" i="2"/>
  <c r="H290" i="5" s="1"/>
  <c r="J270" i="2"/>
  <c r="G290" i="5" s="1"/>
  <c r="I270" i="2"/>
  <c r="F290" i="5" s="1"/>
  <c r="N269" i="2"/>
  <c r="K289" i="5" s="1"/>
  <c r="M269" i="2"/>
  <c r="J289" i="5" s="1"/>
  <c r="L269" i="2"/>
  <c r="I289" i="5" s="1"/>
  <c r="K269" i="2"/>
  <c r="H289" i="5" s="1"/>
  <c r="J269" i="2"/>
  <c r="G289" i="5" s="1"/>
  <c r="I269" i="2"/>
  <c r="F289" i="5" s="1"/>
  <c r="N268" i="2"/>
  <c r="K288" i="5" s="1"/>
  <c r="M268" i="2"/>
  <c r="J288" i="5" s="1"/>
  <c r="L268" i="2"/>
  <c r="I288" i="5" s="1"/>
  <c r="K268" i="2"/>
  <c r="H288" i="5" s="1"/>
  <c r="J268" i="2"/>
  <c r="G288" i="5" s="1"/>
  <c r="I268" i="2"/>
  <c r="F288" i="5" s="1"/>
  <c r="N267" i="2"/>
  <c r="K287" i="5" s="1"/>
  <c r="M267" i="2"/>
  <c r="J287" i="5" s="1"/>
  <c r="L267" i="2"/>
  <c r="I287" i="5" s="1"/>
  <c r="K267" i="2"/>
  <c r="H287" i="5" s="1"/>
  <c r="J267" i="2"/>
  <c r="G287" i="5" s="1"/>
  <c r="I267" i="2"/>
  <c r="F287" i="5" s="1"/>
  <c r="N266" i="2"/>
  <c r="K286" i="5" s="1"/>
  <c r="M266" i="2"/>
  <c r="J286" i="5" s="1"/>
  <c r="L266" i="2"/>
  <c r="I286" i="5" s="1"/>
  <c r="K266" i="2"/>
  <c r="H286" i="5" s="1"/>
  <c r="J266" i="2"/>
  <c r="G286" i="5" s="1"/>
  <c r="I266" i="2"/>
  <c r="F286" i="5" s="1"/>
  <c r="N265" i="2"/>
  <c r="K285" i="5" s="1"/>
  <c r="M265" i="2"/>
  <c r="J285" i="5" s="1"/>
  <c r="L265" i="2"/>
  <c r="I285" i="5" s="1"/>
  <c r="K265" i="2"/>
  <c r="H285" i="5" s="1"/>
  <c r="J265" i="2"/>
  <c r="G285" i="5" s="1"/>
  <c r="I265" i="2"/>
  <c r="F285" i="5" s="1"/>
  <c r="N264" i="2"/>
  <c r="K284" i="5" s="1"/>
  <c r="M264" i="2"/>
  <c r="J284" i="5" s="1"/>
  <c r="L264" i="2"/>
  <c r="I284" i="5" s="1"/>
  <c r="K264" i="2"/>
  <c r="H284" i="5" s="1"/>
  <c r="J264" i="2"/>
  <c r="G284" i="5" s="1"/>
  <c r="I264" i="2"/>
  <c r="F284" i="5" s="1"/>
  <c r="N263" i="2"/>
  <c r="K283" i="5" s="1"/>
  <c r="M263" i="2"/>
  <c r="J283" i="5" s="1"/>
  <c r="L263" i="2"/>
  <c r="I283" i="5" s="1"/>
  <c r="K263" i="2"/>
  <c r="H283" i="5" s="1"/>
  <c r="J263" i="2"/>
  <c r="G283" i="5" s="1"/>
  <c r="I263" i="2"/>
  <c r="F283" i="5" s="1"/>
  <c r="N262" i="2"/>
  <c r="K282" i="5" s="1"/>
  <c r="M262" i="2"/>
  <c r="J282" i="5" s="1"/>
  <c r="L262" i="2"/>
  <c r="I282" i="5" s="1"/>
  <c r="K262" i="2"/>
  <c r="H282" i="5" s="1"/>
  <c r="J262" i="2"/>
  <c r="G282" i="5" s="1"/>
  <c r="I262" i="2"/>
  <c r="F282" i="5" s="1"/>
  <c r="N261" i="2"/>
  <c r="K280" i="5" s="1"/>
  <c r="M261" i="2"/>
  <c r="J280" i="5" s="1"/>
  <c r="L261" i="2"/>
  <c r="I280" i="5" s="1"/>
  <c r="K261" i="2"/>
  <c r="H280" i="5" s="1"/>
  <c r="J261" i="2"/>
  <c r="G280" i="5" s="1"/>
  <c r="I261" i="2"/>
  <c r="F280" i="5" s="1"/>
  <c r="N260" i="2"/>
  <c r="K279" i="5" s="1"/>
  <c r="M260" i="2"/>
  <c r="J279" i="5" s="1"/>
  <c r="L260" i="2"/>
  <c r="I279" i="5" s="1"/>
  <c r="K260" i="2"/>
  <c r="H279" i="5" s="1"/>
  <c r="J260" i="2"/>
  <c r="G279" i="5" s="1"/>
  <c r="I260" i="2"/>
  <c r="F279" i="5" s="1"/>
  <c r="N259" i="2"/>
  <c r="K278" i="5" s="1"/>
  <c r="M259" i="2"/>
  <c r="J278" i="5" s="1"/>
  <c r="L259" i="2"/>
  <c r="I278" i="5" s="1"/>
  <c r="K259" i="2"/>
  <c r="H278" i="5" s="1"/>
  <c r="J259" i="2"/>
  <c r="G278" i="5" s="1"/>
  <c r="I259" i="2"/>
  <c r="F278" i="5" s="1"/>
  <c r="N258" i="2"/>
  <c r="K277" i="5" s="1"/>
  <c r="M258" i="2"/>
  <c r="J277" i="5" s="1"/>
  <c r="L258" i="2"/>
  <c r="I277" i="5" s="1"/>
  <c r="K258" i="2"/>
  <c r="H277" i="5" s="1"/>
  <c r="J258" i="2"/>
  <c r="G277" i="5" s="1"/>
  <c r="I258" i="2"/>
  <c r="F277" i="5" s="1"/>
  <c r="N257" i="2"/>
  <c r="K276" i="5" s="1"/>
  <c r="M257" i="2"/>
  <c r="J276" i="5" s="1"/>
  <c r="L257" i="2"/>
  <c r="I276" i="5" s="1"/>
  <c r="K257" i="2"/>
  <c r="H276" i="5" s="1"/>
  <c r="J257" i="2"/>
  <c r="G276" i="5" s="1"/>
  <c r="I257" i="2"/>
  <c r="F276" i="5" s="1"/>
  <c r="N256" i="2"/>
  <c r="K275" i="5" s="1"/>
  <c r="M256" i="2"/>
  <c r="J275" i="5" s="1"/>
  <c r="L256" i="2"/>
  <c r="I275" i="5" s="1"/>
  <c r="K256" i="2"/>
  <c r="H275" i="5" s="1"/>
  <c r="J256" i="2"/>
  <c r="G275" i="5" s="1"/>
  <c r="I256" i="2"/>
  <c r="F275" i="5" s="1"/>
  <c r="N255" i="2"/>
  <c r="K274" i="5" s="1"/>
  <c r="M255" i="2"/>
  <c r="J274" i="5" s="1"/>
  <c r="L255" i="2"/>
  <c r="I274" i="5" s="1"/>
  <c r="K255" i="2"/>
  <c r="H274" i="5" s="1"/>
  <c r="J255" i="2"/>
  <c r="G274" i="5" s="1"/>
  <c r="I255" i="2"/>
  <c r="F274" i="5" s="1"/>
  <c r="N254" i="2"/>
  <c r="K273" i="5" s="1"/>
  <c r="M254" i="2"/>
  <c r="J273" i="5" s="1"/>
  <c r="L254" i="2"/>
  <c r="I273" i="5" s="1"/>
  <c r="K254" i="2"/>
  <c r="H273" i="5" s="1"/>
  <c r="J254" i="2"/>
  <c r="G273" i="5" s="1"/>
  <c r="I254" i="2"/>
  <c r="F273" i="5" s="1"/>
  <c r="N253" i="2"/>
  <c r="K272" i="5" s="1"/>
  <c r="M253" i="2"/>
  <c r="J272" i="5" s="1"/>
  <c r="L253" i="2"/>
  <c r="I272" i="5" s="1"/>
  <c r="K253" i="2"/>
  <c r="H272" i="5" s="1"/>
  <c r="J253" i="2"/>
  <c r="G272" i="5" s="1"/>
  <c r="I253" i="2"/>
  <c r="F272" i="5" s="1"/>
  <c r="N252" i="2"/>
  <c r="K271" i="5" s="1"/>
  <c r="M252" i="2"/>
  <c r="J271" i="5" s="1"/>
  <c r="L252" i="2"/>
  <c r="I271" i="5" s="1"/>
  <c r="K252" i="2"/>
  <c r="H271" i="5" s="1"/>
  <c r="J252" i="2"/>
  <c r="G271" i="5" s="1"/>
  <c r="I252" i="2"/>
  <c r="F271" i="5" s="1"/>
  <c r="N251" i="2"/>
  <c r="K270" i="5" s="1"/>
  <c r="M251" i="2"/>
  <c r="J270" i="5" s="1"/>
  <c r="L251" i="2"/>
  <c r="I270" i="5" s="1"/>
  <c r="K251" i="2"/>
  <c r="H270" i="5" s="1"/>
  <c r="J251" i="2"/>
  <c r="G270" i="5" s="1"/>
  <c r="I251" i="2"/>
  <c r="F270" i="5" s="1"/>
  <c r="N250" i="2"/>
  <c r="K269" i="5" s="1"/>
  <c r="M250" i="2"/>
  <c r="J269" i="5" s="1"/>
  <c r="L250" i="2"/>
  <c r="I269" i="5" s="1"/>
  <c r="K250" i="2"/>
  <c r="H269" i="5" s="1"/>
  <c r="J250" i="2"/>
  <c r="G269" i="5" s="1"/>
  <c r="I250" i="2"/>
  <c r="F269" i="5" s="1"/>
  <c r="N249" i="2"/>
  <c r="K268" i="5" s="1"/>
  <c r="M249" i="2"/>
  <c r="J268" i="5" s="1"/>
  <c r="L249" i="2"/>
  <c r="I268" i="5" s="1"/>
  <c r="K249" i="2"/>
  <c r="H268" i="5" s="1"/>
  <c r="J249" i="2"/>
  <c r="G268" i="5" s="1"/>
  <c r="I249" i="2"/>
  <c r="F268" i="5" s="1"/>
  <c r="N248" i="2"/>
  <c r="K267" i="5" s="1"/>
  <c r="M248" i="2"/>
  <c r="J267" i="5" s="1"/>
  <c r="L248" i="2"/>
  <c r="I267" i="5" s="1"/>
  <c r="K248" i="2"/>
  <c r="H267" i="5" s="1"/>
  <c r="J248" i="2"/>
  <c r="G267" i="5" s="1"/>
  <c r="I248" i="2"/>
  <c r="F267" i="5" s="1"/>
  <c r="N247" i="2"/>
  <c r="K265" i="5" s="1"/>
  <c r="M247" i="2"/>
  <c r="J265" i="5" s="1"/>
  <c r="L247" i="2"/>
  <c r="I265" i="5" s="1"/>
  <c r="K247" i="2"/>
  <c r="H265" i="5" s="1"/>
  <c r="J247" i="2"/>
  <c r="G265" i="5" s="1"/>
  <c r="I247" i="2"/>
  <c r="F265" i="5" s="1"/>
  <c r="N246" i="2"/>
  <c r="K264" i="5" s="1"/>
  <c r="M246" i="2"/>
  <c r="J264" i="5" s="1"/>
  <c r="L246" i="2"/>
  <c r="I264" i="5" s="1"/>
  <c r="K246" i="2"/>
  <c r="H264" i="5" s="1"/>
  <c r="J246" i="2"/>
  <c r="G264" i="5" s="1"/>
  <c r="I246" i="2"/>
  <c r="F264" i="5" s="1"/>
  <c r="N245" i="2"/>
  <c r="K263" i="5" s="1"/>
  <c r="M245" i="2"/>
  <c r="J263" i="5" s="1"/>
  <c r="L245" i="2"/>
  <c r="I263" i="5" s="1"/>
  <c r="K245" i="2"/>
  <c r="H263" i="5" s="1"/>
  <c r="J245" i="2"/>
  <c r="G263" i="5" s="1"/>
  <c r="I245" i="2"/>
  <c r="F263" i="5" s="1"/>
  <c r="N244" i="2"/>
  <c r="K262" i="5" s="1"/>
  <c r="M244" i="2"/>
  <c r="J262" i="5" s="1"/>
  <c r="L244" i="2"/>
  <c r="I262" i="5" s="1"/>
  <c r="K244" i="2"/>
  <c r="H262" i="5" s="1"/>
  <c r="J244" i="2"/>
  <c r="G262" i="5" s="1"/>
  <c r="I244" i="2"/>
  <c r="F262" i="5" s="1"/>
  <c r="N243" i="2"/>
  <c r="K261" i="5" s="1"/>
  <c r="M243" i="2"/>
  <c r="J261" i="5" s="1"/>
  <c r="L243" i="2"/>
  <c r="I261" i="5" s="1"/>
  <c r="K243" i="2"/>
  <c r="H261" i="5" s="1"/>
  <c r="J243" i="2"/>
  <c r="G261" i="5" s="1"/>
  <c r="I243" i="2"/>
  <c r="F261" i="5" s="1"/>
  <c r="N242" i="2"/>
  <c r="K259" i="5" s="1"/>
  <c r="M242" i="2"/>
  <c r="J259" i="5" s="1"/>
  <c r="L242" i="2"/>
  <c r="I259" i="5" s="1"/>
  <c r="K242" i="2"/>
  <c r="H259" i="5" s="1"/>
  <c r="J242" i="2"/>
  <c r="G259" i="5" s="1"/>
  <c r="I242" i="2"/>
  <c r="F259" i="5" s="1"/>
  <c r="N241" i="2"/>
  <c r="K258" i="5" s="1"/>
  <c r="M241" i="2"/>
  <c r="J258" i="5" s="1"/>
  <c r="L241" i="2"/>
  <c r="I258" i="5" s="1"/>
  <c r="K241" i="2"/>
  <c r="H258" i="5" s="1"/>
  <c r="J241" i="2"/>
  <c r="G258" i="5" s="1"/>
  <c r="I241" i="2"/>
  <c r="F258" i="5" s="1"/>
  <c r="N240" i="2"/>
  <c r="K257" i="5" s="1"/>
  <c r="M240" i="2"/>
  <c r="J257" i="5" s="1"/>
  <c r="L240" i="2"/>
  <c r="I257" i="5" s="1"/>
  <c r="K240" i="2"/>
  <c r="H257" i="5" s="1"/>
  <c r="J240" i="2"/>
  <c r="G257" i="5" s="1"/>
  <c r="I240" i="2"/>
  <c r="F257" i="5" s="1"/>
  <c r="N239" i="2"/>
  <c r="K256" i="5" s="1"/>
  <c r="M239" i="2"/>
  <c r="J256" i="5" s="1"/>
  <c r="L239" i="2"/>
  <c r="I256" i="5" s="1"/>
  <c r="K239" i="2"/>
  <c r="H256" i="5" s="1"/>
  <c r="J239" i="2"/>
  <c r="G256" i="5" s="1"/>
  <c r="I239" i="2"/>
  <c r="F256" i="5" s="1"/>
  <c r="N238" i="2"/>
  <c r="K255" i="5" s="1"/>
  <c r="M238" i="2"/>
  <c r="J255" i="5" s="1"/>
  <c r="L238" i="2"/>
  <c r="I255" i="5" s="1"/>
  <c r="K238" i="2"/>
  <c r="H255" i="5" s="1"/>
  <c r="J238" i="2"/>
  <c r="G255" i="5" s="1"/>
  <c r="I238" i="2"/>
  <c r="F255" i="5" s="1"/>
  <c r="N237" i="2"/>
  <c r="K254" i="5" s="1"/>
  <c r="M237" i="2"/>
  <c r="J254" i="5" s="1"/>
  <c r="L237" i="2"/>
  <c r="I254" i="5" s="1"/>
  <c r="K237" i="2"/>
  <c r="H254" i="5" s="1"/>
  <c r="J237" i="2"/>
  <c r="G254" i="5" s="1"/>
  <c r="I237" i="2"/>
  <c r="F254" i="5" s="1"/>
  <c r="N236" i="2"/>
  <c r="K253" i="5" s="1"/>
  <c r="M236" i="2"/>
  <c r="J253" i="5" s="1"/>
  <c r="L236" i="2"/>
  <c r="I253" i="5" s="1"/>
  <c r="K236" i="2"/>
  <c r="H253" i="5" s="1"/>
  <c r="J236" i="2"/>
  <c r="G253" i="5" s="1"/>
  <c r="I236" i="2"/>
  <c r="F253" i="5" s="1"/>
  <c r="N235" i="2"/>
  <c r="K252" i="5" s="1"/>
  <c r="M235" i="2"/>
  <c r="J252" i="5" s="1"/>
  <c r="L235" i="2"/>
  <c r="I252" i="5" s="1"/>
  <c r="K235" i="2"/>
  <c r="H252" i="5" s="1"/>
  <c r="J235" i="2"/>
  <c r="G252" i="5" s="1"/>
  <c r="I235" i="2"/>
  <c r="F252" i="5" s="1"/>
  <c r="N234" i="2"/>
  <c r="K251" i="5" s="1"/>
  <c r="M234" i="2"/>
  <c r="J251" i="5" s="1"/>
  <c r="L234" i="2"/>
  <c r="I251" i="5" s="1"/>
  <c r="K234" i="2"/>
  <c r="H251" i="5" s="1"/>
  <c r="J234" i="2"/>
  <c r="G251" i="5" s="1"/>
  <c r="I234" i="2"/>
  <c r="F251" i="5" s="1"/>
  <c r="N233" i="2"/>
  <c r="K250" i="5" s="1"/>
  <c r="M233" i="2"/>
  <c r="J250" i="5" s="1"/>
  <c r="L233" i="2"/>
  <c r="I250" i="5" s="1"/>
  <c r="K233" i="2"/>
  <c r="H250" i="5" s="1"/>
  <c r="J233" i="2"/>
  <c r="G250" i="5" s="1"/>
  <c r="I233" i="2"/>
  <c r="F250" i="5" s="1"/>
  <c r="N232" i="2"/>
  <c r="K249" i="5" s="1"/>
  <c r="M232" i="2"/>
  <c r="J249" i="5" s="1"/>
  <c r="L232" i="2"/>
  <c r="I249" i="5" s="1"/>
  <c r="K232" i="2"/>
  <c r="H249" i="5" s="1"/>
  <c r="J232" i="2"/>
  <c r="G249" i="5" s="1"/>
  <c r="I232" i="2"/>
  <c r="F249" i="5" s="1"/>
  <c r="N231" i="2"/>
  <c r="K247" i="5" s="1"/>
  <c r="M231" i="2"/>
  <c r="J247" i="5" s="1"/>
  <c r="L231" i="2"/>
  <c r="I247" i="5" s="1"/>
  <c r="K231" i="2"/>
  <c r="H247" i="5" s="1"/>
  <c r="J231" i="2"/>
  <c r="G247" i="5" s="1"/>
  <c r="I231" i="2"/>
  <c r="F247" i="5" s="1"/>
  <c r="N230" i="2"/>
  <c r="K246" i="5" s="1"/>
  <c r="M230" i="2"/>
  <c r="J246" i="5" s="1"/>
  <c r="L230" i="2"/>
  <c r="I246" i="5" s="1"/>
  <c r="K230" i="2"/>
  <c r="H246" i="5" s="1"/>
  <c r="J230" i="2"/>
  <c r="G246" i="5" s="1"/>
  <c r="I230" i="2"/>
  <c r="F246" i="5" s="1"/>
  <c r="N229" i="2"/>
  <c r="K245" i="5" s="1"/>
  <c r="M229" i="2"/>
  <c r="J245" i="5" s="1"/>
  <c r="L229" i="2"/>
  <c r="I245" i="5" s="1"/>
  <c r="K229" i="2"/>
  <c r="H245" i="5" s="1"/>
  <c r="J229" i="2"/>
  <c r="G245" i="5" s="1"/>
  <c r="I229" i="2"/>
  <c r="F245" i="5" s="1"/>
  <c r="N228" i="2"/>
  <c r="K244" i="5" s="1"/>
  <c r="M228" i="2"/>
  <c r="J244" i="5" s="1"/>
  <c r="L228" i="2"/>
  <c r="I244" i="5" s="1"/>
  <c r="K228" i="2"/>
  <c r="H244" i="5" s="1"/>
  <c r="J228" i="2"/>
  <c r="G244" i="5" s="1"/>
  <c r="I228" i="2"/>
  <c r="F244" i="5" s="1"/>
  <c r="N227" i="2"/>
  <c r="K243" i="5" s="1"/>
  <c r="M227" i="2"/>
  <c r="J243" i="5" s="1"/>
  <c r="L227" i="2"/>
  <c r="I243" i="5" s="1"/>
  <c r="K227" i="2"/>
  <c r="H243" i="5" s="1"/>
  <c r="J227" i="2"/>
  <c r="G243" i="5" s="1"/>
  <c r="I227" i="2"/>
  <c r="F243" i="5" s="1"/>
  <c r="N226" i="2"/>
  <c r="K242" i="5" s="1"/>
  <c r="M226" i="2"/>
  <c r="J242" i="5" s="1"/>
  <c r="L226" i="2"/>
  <c r="I242" i="5" s="1"/>
  <c r="K226" i="2"/>
  <c r="H242" i="5" s="1"/>
  <c r="J226" i="2"/>
  <c r="G242" i="5" s="1"/>
  <c r="I226" i="2"/>
  <c r="F242" i="5" s="1"/>
  <c r="N225" i="2"/>
  <c r="K241" i="5" s="1"/>
  <c r="M225" i="2"/>
  <c r="J241" i="5" s="1"/>
  <c r="L225" i="2"/>
  <c r="I241" i="5" s="1"/>
  <c r="K225" i="2"/>
  <c r="H241" i="5" s="1"/>
  <c r="J225" i="2"/>
  <c r="G241" i="5" s="1"/>
  <c r="I225" i="2"/>
  <c r="F241" i="5" s="1"/>
  <c r="N224" i="2"/>
  <c r="K239" i="5" s="1"/>
  <c r="M224" i="2"/>
  <c r="J239" i="5" s="1"/>
  <c r="L224" i="2"/>
  <c r="I239" i="5" s="1"/>
  <c r="K224" i="2"/>
  <c r="H239" i="5" s="1"/>
  <c r="J224" i="2"/>
  <c r="G239" i="5" s="1"/>
  <c r="I224" i="2"/>
  <c r="F239" i="5" s="1"/>
  <c r="N223" i="2"/>
  <c r="K238" i="5" s="1"/>
  <c r="M223" i="2"/>
  <c r="J238" i="5" s="1"/>
  <c r="L223" i="2"/>
  <c r="I238" i="5" s="1"/>
  <c r="K223" i="2"/>
  <c r="H238" i="5" s="1"/>
  <c r="J223" i="2"/>
  <c r="G238" i="5" s="1"/>
  <c r="I223" i="2"/>
  <c r="F238" i="5" s="1"/>
  <c r="N222" i="2"/>
  <c r="K237" i="5" s="1"/>
  <c r="M222" i="2"/>
  <c r="J237" i="5" s="1"/>
  <c r="L222" i="2"/>
  <c r="I237" i="5" s="1"/>
  <c r="K222" i="2"/>
  <c r="H237" i="5" s="1"/>
  <c r="J222" i="2"/>
  <c r="G237" i="5" s="1"/>
  <c r="I222" i="2"/>
  <c r="F237" i="5" s="1"/>
  <c r="N221" i="2"/>
  <c r="K236" i="5" s="1"/>
  <c r="M221" i="2"/>
  <c r="J236" i="5" s="1"/>
  <c r="L221" i="2"/>
  <c r="I236" i="5" s="1"/>
  <c r="K221" i="2"/>
  <c r="H236" i="5" s="1"/>
  <c r="J221" i="2"/>
  <c r="G236" i="5" s="1"/>
  <c r="I221" i="2"/>
  <c r="F236" i="5" s="1"/>
  <c r="N220" i="2"/>
  <c r="K234" i="5" s="1"/>
  <c r="M220" i="2"/>
  <c r="J234" i="5" s="1"/>
  <c r="L220" i="2"/>
  <c r="I234" i="5" s="1"/>
  <c r="K220" i="2"/>
  <c r="H234" i="5" s="1"/>
  <c r="J220" i="2"/>
  <c r="G234" i="5" s="1"/>
  <c r="I220" i="2"/>
  <c r="F234" i="5" s="1"/>
  <c r="N219" i="2"/>
  <c r="K233" i="5" s="1"/>
  <c r="M219" i="2"/>
  <c r="J233" i="5" s="1"/>
  <c r="L219" i="2"/>
  <c r="I233" i="5" s="1"/>
  <c r="K219" i="2"/>
  <c r="H233" i="5" s="1"/>
  <c r="J219" i="2"/>
  <c r="G233" i="5" s="1"/>
  <c r="I219" i="2"/>
  <c r="F233" i="5" s="1"/>
  <c r="N218" i="2"/>
  <c r="K232" i="5" s="1"/>
  <c r="M218" i="2"/>
  <c r="J232" i="5" s="1"/>
  <c r="L218" i="2"/>
  <c r="I232" i="5" s="1"/>
  <c r="K218" i="2"/>
  <c r="H232" i="5" s="1"/>
  <c r="J218" i="2"/>
  <c r="G232" i="5" s="1"/>
  <c r="I218" i="2"/>
  <c r="F232" i="5" s="1"/>
  <c r="N217" i="2"/>
  <c r="K231" i="5" s="1"/>
  <c r="M217" i="2"/>
  <c r="J231" i="5" s="1"/>
  <c r="L217" i="2"/>
  <c r="I231" i="5" s="1"/>
  <c r="K217" i="2"/>
  <c r="H231" i="5" s="1"/>
  <c r="J217" i="2"/>
  <c r="G231" i="5" s="1"/>
  <c r="I217" i="2"/>
  <c r="F231" i="5" s="1"/>
  <c r="N216" i="2"/>
  <c r="K230" i="5" s="1"/>
  <c r="M216" i="2"/>
  <c r="J230" i="5" s="1"/>
  <c r="L216" i="2"/>
  <c r="I230" i="5" s="1"/>
  <c r="K216" i="2"/>
  <c r="H230" i="5" s="1"/>
  <c r="J216" i="2"/>
  <c r="G230" i="5" s="1"/>
  <c r="I216" i="2"/>
  <c r="F230" i="5" s="1"/>
  <c r="N215" i="2"/>
  <c r="K229" i="5" s="1"/>
  <c r="M215" i="2"/>
  <c r="J229" i="5" s="1"/>
  <c r="L215" i="2"/>
  <c r="I229" i="5" s="1"/>
  <c r="K215" i="2"/>
  <c r="H229" i="5" s="1"/>
  <c r="J215" i="2"/>
  <c r="G229" i="5" s="1"/>
  <c r="I215" i="2"/>
  <c r="F229" i="5" s="1"/>
  <c r="N214" i="2"/>
  <c r="K228" i="5" s="1"/>
  <c r="M214" i="2"/>
  <c r="J228" i="5" s="1"/>
  <c r="L214" i="2"/>
  <c r="I228" i="5" s="1"/>
  <c r="K214" i="2"/>
  <c r="H228" i="5" s="1"/>
  <c r="J214" i="2"/>
  <c r="G228" i="5" s="1"/>
  <c r="I214" i="2"/>
  <c r="F228" i="5" s="1"/>
  <c r="N213" i="2"/>
  <c r="K226" i="5" s="1"/>
  <c r="M213" i="2"/>
  <c r="J226" i="5" s="1"/>
  <c r="L213" i="2"/>
  <c r="I226" i="5" s="1"/>
  <c r="K213" i="2"/>
  <c r="H226" i="5" s="1"/>
  <c r="J213" i="2"/>
  <c r="G226" i="5" s="1"/>
  <c r="I213" i="2"/>
  <c r="F226" i="5" s="1"/>
  <c r="N212" i="2"/>
  <c r="K225" i="5" s="1"/>
  <c r="M212" i="2"/>
  <c r="J225" i="5" s="1"/>
  <c r="L212" i="2"/>
  <c r="I225" i="5" s="1"/>
  <c r="K212" i="2"/>
  <c r="H225" i="5" s="1"/>
  <c r="J212" i="2"/>
  <c r="G225" i="5" s="1"/>
  <c r="I212" i="2"/>
  <c r="F225" i="5" s="1"/>
  <c r="N211" i="2"/>
  <c r="K224" i="5" s="1"/>
  <c r="M211" i="2"/>
  <c r="J224" i="5" s="1"/>
  <c r="L211" i="2"/>
  <c r="I224" i="5" s="1"/>
  <c r="K211" i="2"/>
  <c r="H224" i="5" s="1"/>
  <c r="J211" i="2"/>
  <c r="G224" i="5" s="1"/>
  <c r="I211" i="2"/>
  <c r="F224" i="5" s="1"/>
  <c r="N210" i="2"/>
  <c r="K222" i="5" s="1"/>
  <c r="M210" i="2"/>
  <c r="J222" i="5" s="1"/>
  <c r="L210" i="2"/>
  <c r="I222" i="5" s="1"/>
  <c r="K210" i="2"/>
  <c r="H222" i="5" s="1"/>
  <c r="J210" i="2"/>
  <c r="G222" i="5" s="1"/>
  <c r="I210" i="2"/>
  <c r="F222" i="5" s="1"/>
  <c r="N209" i="2"/>
  <c r="K221" i="5" s="1"/>
  <c r="M209" i="2"/>
  <c r="J221" i="5" s="1"/>
  <c r="L209" i="2"/>
  <c r="I221" i="5" s="1"/>
  <c r="K209" i="2"/>
  <c r="H221" i="5" s="1"/>
  <c r="J209" i="2"/>
  <c r="G221" i="5" s="1"/>
  <c r="I209" i="2"/>
  <c r="F221" i="5" s="1"/>
  <c r="N208" i="2"/>
  <c r="K220" i="5" s="1"/>
  <c r="M208" i="2"/>
  <c r="J220" i="5" s="1"/>
  <c r="L208" i="2"/>
  <c r="I220" i="5" s="1"/>
  <c r="K208" i="2"/>
  <c r="H220" i="5" s="1"/>
  <c r="J208" i="2"/>
  <c r="G220" i="5" s="1"/>
  <c r="I208" i="2"/>
  <c r="F220" i="5" s="1"/>
  <c r="N207" i="2"/>
  <c r="K219" i="5" s="1"/>
  <c r="M207" i="2"/>
  <c r="J219" i="5" s="1"/>
  <c r="L207" i="2"/>
  <c r="I219" i="5" s="1"/>
  <c r="K207" i="2"/>
  <c r="H219" i="5" s="1"/>
  <c r="J207" i="2"/>
  <c r="G219" i="5" s="1"/>
  <c r="I207" i="2"/>
  <c r="F219" i="5" s="1"/>
  <c r="N206" i="2"/>
  <c r="K218" i="5" s="1"/>
  <c r="M206" i="2"/>
  <c r="J218" i="5" s="1"/>
  <c r="L206" i="2"/>
  <c r="I218" i="5" s="1"/>
  <c r="K206" i="2"/>
  <c r="H218" i="5" s="1"/>
  <c r="J206" i="2"/>
  <c r="G218" i="5" s="1"/>
  <c r="I206" i="2"/>
  <c r="F218" i="5" s="1"/>
  <c r="N205" i="2"/>
  <c r="K217" i="5" s="1"/>
  <c r="M205" i="2"/>
  <c r="J217" i="5" s="1"/>
  <c r="L205" i="2"/>
  <c r="I217" i="5" s="1"/>
  <c r="K205" i="2"/>
  <c r="H217" i="5" s="1"/>
  <c r="J205" i="2"/>
  <c r="G217" i="5" s="1"/>
  <c r="I205" i="2"/>
  <c r="F217" i="5" s="1"/>
  <c r="N204" i="2"/>
  <c r="K215" i="5" s="1"/>
  <c r="M204" i="2"/>
  <c r="J215" i="5" s="1"/>
  <c r="L204" i="2"/>
  <c r="I215" i="5" s="1"/>
  <c r="K204" i="2"/>
  <c r="H215" i="5" s="1"/>
  <c r="J204" i="2"/>
  <c r="G215" i="5" s="1"/>
  <c r="I204" i="2"/>
  <c r="F215" i="5" s="1"/>
  <c r="N203" i="2"/>
  <c r="K214" i="5" s="1"/>
  <c r="M203" i="2"/>
  <c r="J214" i="5" s="1"/>
  <c r="L203" i="2"/>
  <c r="I214" i="5" s="1"/>
  <c r="K203" i="2"/>
  <c r="H214" i="5" s="1"/>
  <c r="J203" i="2"/>
  <c r="G214" i="5" s="1"/>
  <c r="I203" i="2"/>
  <c r="F214" i="5" s="1"/>
  <c r="N202" i="2"/>
  <c r="K213" i="5" s="1"/>
  <c r="M202" i="2"/>
  <c r="J213" i="5" s="1"/>
  <c r="L202" i="2"/>
  <c r="I213" i="5" s="1"/>
  <c r="K202" i="2"/>
  <c r="H213" i="5" s="1"/>
  <c r="J202" i="2"/>
  <c r="G213" i="5" s="1"/>
  <c r="I202" i="2"/>
  <c r="F213" i="5" s="1"/>
  <c r="N201" i="2"/>
  <c r="K212" i="5" s="1"/>
  <c r="M201" i="2"/>
  <c r="J212" i="5" s="1"/>
  <c r="L201" i="2"/>
  <c r="I212" i="5" s="1"/>
  <c r="K201" i="2"/>
  <c r="H212" i="5" s="1"/>
  <c r="J201" i="2"/>
  <c r="G212" i="5" s="1"/>
  <c r="I201" i="2"/>
  <c r="F212" i="5" s="1"/>
  <c r="N200" i="2"/>
  <c r="K211" i="5" s="1"/>
  <c r="M200" i="2"/>
  <c r="J211" i="5" s="1"/>
  <c r="L200" i="2"/>
  <c r="I211" i="5" s="1"/>
  <c r="K200" i="2"/>
  <c r="H211" i="5" s="1"/>
  <c r="J200" i="2"/>
  <c r="G211" i="5" s="1"/>
  <c r="I200" i="2"/>
  <c r="F211" i="5" s="1"/>
  <c r="N199" i="2"/>
  <c r="K210" i="5" s="1"/>
  <c r="M199" i="2"/>
  <c r="J210" i="5" s="1"/>
  <c r="L199" i="2"/>
  <c r="I210" i="5" s="1"/>
  <c r="K199" i="2"/>
  <c r="H210" i="5" s="1"/>
  <c r="J199" i="2"/>
  <c r="G210" i="5" s="1"/>
  <c r="I199" i="2"/>
  <c r="F210" i="5" s="1"/>
  <c r="N198" i="2"/>
  <c r="K209" i="5" s="1"/>
  <c r="M198" i="2"/>
  <c r="J209" i="5" s="1"/>
  <c r="L198" i="2"/>
  <c r="I209" i="5" s="1"/>
  <c r="K198" i="2"/>
  <c r="H209" i="5" s="1"/>
  <c r="J198" i="2"/>
  <c r="G209" i="5" s="1"/>
  <c r="I198" i="2"/>
  <c r="F209" i="5" s="1"/>
  <c r="N197" i="2"/>
  <c r="K208" i="5" s="1"/>
  <c r="M197" i="2"/>
  <c r="J208" i="5" s="1"/>
  <c r="L197" i="2"/>
  <c r="I208" i="5" s="1"/>
  <c r="K197" i="2"/>
  <c r="H208" i="5" s="1"/>
  <c r="J197" i="2"/>
  <c r="G208" i="5" s="1"/>
  <c r="I197" i="2"/>
  <c r="F208" i="5" s="1"/>
  <c r="N196" i="2"/>
  <c r="K206" i="5" s="1"/>
  <c r="M196" i="2"/>
  <c r="J206" i="5" s="1"/>
  <c r="L196" i="2"/>
  <c r="I206" i="5" s="1"/>
  <c r="K196" i="2"/>
  <c r="H206" i="5" s="1"/>
  <c r="J196" i="2"/>
  <c r="G206" i="5" s="1"/>
  <c r="I196" i="2"/>
  <c r="F206" i="5" s="1"/>
  <c r="N195" i="2"/>
  <c r="K205" i="5" s="1"/>
  <c r="M195" i="2"/>
  <c r="J205" i="5" s="1"/>
  <c r="L195" i="2"/>
  <c r="I205" i="5" s="1"/>
  <c r="K195" i="2"/>
  <c r="H205" i="5" s="1"/>
  <c r="J195" i="2"/>
  <c r="G205" i="5" s="1"/>
  <c r="I195" i="2"/>
  <c r="F205" i="5" s="1"/>
  <c r="N194" i="2"/>
  <c r="K204" i="5" s="1"/>
  <c r="M194" i="2"/>
  <c r="J204" i="5" s="1"/>
  <c r="L194" i="2"/>
  <c r="I204" i="5" s="1"/>
  <c r="K194" i="2"/>
  <c r="H204" i="5" s="1"/>
  <c r="J194" i="2"/>
  <c r="G204" i="5" s="1"/>
  <c r="I194" i="2"/>
  <c r="F204" i="5" s="1"/>
  <c r="N193" i="2"/>
  <c r="K203" i="5" s="1"/>
  <c r="M193" i="2"/>
  <c r="J203" i="5" s="1"/>
  <c r="L193" i="2"/>
  <c r="I203" i="5" s="1"/>
  <c r="K193" i="2"/>
  <c r="H203" i="5" s="1"/>
  <c r="J193" i="2"/>
  <c r="G203" i="5" s="1"/>
  <c r="I193" i="2"/>
  <c r="F203" i="5" s="1"/>
  <c r="N192" i="2"/>
  <c r="K202" i="5" s="1"/>
  <c r="M192" i="2"/>
  <c r="J202" i="5" s="1"/>
  <c r="L192" i="2"/>
  <c r="I202" i="5" s="1"/>
  <c r="K192" i="2"/>
  <c r="H202" i="5" s="1"/>
  <c r="J192" i="2"/>
  <c r="G202" i="5" s="1"/>
  <c r="I192" i="2"/>
  <c r="F202" i="5" s="1"/>
  <c r="N191" i="2"/>
  <c r="K200" i="5" s="1"/>
  <c r="M191" i="2"/>
  <c r="J200" i="5" s="1"/>
  <c r="L191" i="2"/>
  <c r="I200" i="5" s="1"/>
  <c r="K191" i="2"/>
  <c r="H200" i="5" s="1"/>
  <c r="J191" i="2"/>
  <c r="G200" i="5" s="1"/>
  <c r="I191" i="2"/>
  <c r="F200" i="5" s="1"/>
  <c r="N190" i="2"/>
  <c r="K199" i="5" s="1"/>
  <c r="M190" i="2"/>
  <c r="J199" i="5" s="1"/>
  <c r="L190" i="2"/>
  <c r="I199" i="5" s="1"/>
  <c r="K190" i="2"/>
  <c r="H199" i="5" s="1"/>
  <c r="J190" i="2"/>
  <c r="G199" i="5" s="1"/>
  <c r="I190" i="2"/>
  <c r="F199" i="5" s="1"/>
  <c r="N189" i="2"/>
  <c r="K198" i="5" s="1"/>
  <c r="M189" i="2"/>
  <c r="J198" i="5" s="1"/>
  <c r="L189" i="2"/>
  <c r="I198" i="5" s="1"/>
  <c r="K189" i="2"/>
  <c r="H198" i="5" s="1"/>
  <c r="J189" i="2"/>
  <c r="G198" i="5" s="1"/>
  <c r="I189" i="2"/>
  <c r="F198" i="5" s="1"/>
  <c r="N188" i="2"/>
  <c r="K197" i="5" s="1"/>
  <c r="M188" i="2"/>
  <c r="J197" i="5" s="1"/>
  <c r="L188" i="2"/>
  <c r="I197" i="5" s="1"/>
  <c r="K188" i="2"/>
  <c r="H197" i="5" s="1"/>
  <c r="J188" i="2"/>
  <c r="G197" i="5" s="1"/>
  <c r="I188" i="2"/>
  <c r="F197" i="5" s="1"/>
  <c r="N187" i="2"/>
  <c r="K196" i="5" s="1"/>
  <c r="M187" i="2"/>
  <c r="J196" i="5" s="1"/>
  <c r="L187" i="2"/>
  <c r="I196" i="5" s="1"/>
  <c r="K187" i="2"/>
  <c r="H196" i="5" s="1"/>
  <c r="J187" i="2"/>
  <c r="G196" i="5" s="1"/>
  <c r="I187" i="2"/>
  <c r="F196" i="5" s="1"/>
  <c r="N186" i="2"/>
  <c r="K195" i="5" s="1"/>
  <c r="M186" i="2"/>
  <c r="J195" i="5" s="1"/>
  <c r="L186" i="2"/>
  <c r="I195" i="5" s="1"/>
  <c r="K186" i="2"/>
  <c r="H195" i="5" s="1"/>
  <c r="J186" i="2"/>
  <c r="G195" i="5" s="1"/>
  <c r="I186" i="2"/>
  <c r="F195" i="5" s="1"/>
  <c r="N185" i="2"/>
  <c r="K193" i="5" s="1"/>
  <c r="M185" i="2"/>
  <c r="J193" i="5" s="1"/>
  <c r="L185" i="2"/>
  <c r="I193" i="5" s="1"/>
  <c r="K185" i="2"/>
  <c r="H193" i="5" s="1"/>
  <c r="J185" i="2"/>
  <c r="G193" i="5" s="1"/>
  <c r="I185" i="2"/>
  <c r="F193" i="5" s="1"/>
  <c r="N184" i="2"/>
  <c r="K192" i="5" s="1"/>
  <c r="M184" i="2"/>
  <c r="J192" i="5" s="1"/>
  <c r="L184" i="2"/>
  <c r="I192" i="5" s="1"/>
  <c r="K184" i="2"/>
  <c r="H192" i="5" s="1"/>
  <c r="J184" i="2"/>
  <c r="G192" i="5" s="1"/>
  <c r="I184" i="2"/>
  <c r="F192" i="5" s="1"/>
  <c r="N183" i="2"/>
  <c r="K191" i="5" s="1"/>
  <c r="M183" i="2"/>
  <c r="J191" i="5" s="1"/>
  <c r="L183" i="2"/>
  <c r="I191" i="5" s="1"/>
  <c r="K183" i="2"/>
  <c r="H191" i="5" s="1"/>
  <c r="J183" i="2"/>
  <c r="G191" i="5" s="1"/>
  <c r="I183" i="2"/>
  <c r="F191" i="5" s="1"/>
  <c r="N182" i="2"/>
  <c r="K190" i="5" s="1"/>
  <c r="M182" i="2"/>
  <c r="J190" i="5" s="1"/>
  <c r="L182" i="2"/>
  <c r="I190" i="5" s="1"/>
  <c r="K182" i="2"/>
  <c r="H190" i="5" s="1"/>
  <c r="J182" i="2"/>
  <c r="G190" i="5" s="1"/>
  <c r="I182" i="2"/>
  <c r="F190" i="5" s="1"/>
  <c r="N181" i="2"/>
  <c r="K189" i="5" s="1"/>
  <c r="M181" i="2"/>
  <c r="J189" i="5" s="1"/>
  <c r="L181" i="2"/>
  <c r="I189" i="5" s="1"/>
  <c r="K181" i="2"/>
  <c r="H189" i="5" s="1"/>
  <c r="J181" i="2"/>
  <c r="G189" i="5" s="1"/>
  <c r="I181" i="2"/>
  <c r="F189" i="5" s="1"/>
  <c r="N180" i="2"/>
  <c r="K188" i="5" s="1"/>
  <c r="M180" i="2"/>
  <c r="J188" i="5" s="1"/>
  <c r="L180" i="2"/>
  <c r="I188" i="5" s="1"/>
  <c r="K180" i="2"/>
  <c r="H188" i="5" s="1"/>
  <c r="J180" i="2"/>
  <c r="G188" i="5" s="1"/>
  <c r="I180" i="2"/>
  <c r="F188" i="5" s="1"/>
  <c r="N179" i="2"/>
  <c r="K187" i="5" s="1"/>
  <c r="M179" i="2"/>
  <c r="J187" i="5" s="1"/>
  <c r="L179" i="2"/>
  <c r="I187" i="5" s="1"/>
  <c r="K179" i="2"/>
  <c r="H187" i="5" s="1"/>
  <c r="J179" i="2"/>
  <c r="G187" i="5" s="1"/>
  <c r="I179" i="2"/>
  <c r="F187" i="5" s="1"/>
  <c r="N178" i="2"/>
  <c r="K186" i="5" s="1"/>
  <c r="M178" i="2"/>
  <c r="J186" i="5" s="1"/>
  <c r="L178" i="2"/>
  <c r="I186" i="5" s="1"/>
  <c r="K178" i="2"/>
  <c r="H186" i="5" s="1"/>
  <c r="J178" i="2"/>
  <c r="G186" i="5" s="1"/>
  <c r="I178" i="2"/>
  <c r="F186" i="5" s="1"/>
  <c r="N177" i="2"/>
  <c r="K185" i="5" s="1"/>
  <c r="M177" i="2"/>
  <c r="J185" i="5" s="1"/>
  <c r="L177" i="2"/>
  <c r="I185" i="5" s="1"/>
  <c r="K177" i="2"/>
  <c r="H185" i="5" s="1"/>
  <c r="J177" i="2"/>
  <c r="G185" i="5" s="1"/>
  <c r="I177" i="2"/>
  <c r="F185" i="5" s="1"/>
  <c r="N176" i="2"/>
  <c r="K183" i="5" s="1"/>
  <c r="M176" i="2"/>
  <c r="J183" i="5" s="1"/>
  <c r="L176" i="2"/>
  <c r="I183" i="5" s="1"/>
  <c r="K176" i="2"/>
  <c r="H183" i="5" s="1"/>
  <c r="J176" i="2"/>
  <c r="G183" i="5" s="1"/>
  <c r="I176" i="2"/>
  <c r="F183" i="5" s="1"/>
  <c r="N175" i="2"/>
  <c r="K182" i="5" s="1"/>
  <c r="M175" i="2"/>
  <c r="J182" i="5" s="1"/>
  <c r="L175" i="2"/>
  <c r="I182" i="5" s="1"/>
  <c r="K175" i="2"/>
  <c r="H182" i="5" s="1"/>
  <c r="J175" i="2"/>
  <c r="G182" i="5" s="1"/>
  <c r="I175" i="2"/>
  <c r="F182" i="5" s="1"/>
  <c r="N174" i="2"/>
  <c r="K181" i="5" s="1"/>
  <c r="M174" i="2"/>
  <c r="J181" i="5" s="1"/>
  <c r="L174" i="2"/>
  <c r="I181" i="5" s="1"/>
  <c r="K174" i="2"/>
  <c r="H181" i="5" s="1"/>
  <c r="J174" i="2"/>
  <c r="G181" i="5" s="1"/>
  <c r="I174" i="2"/>
  <c r="F181" i="5" s="1"/>
  <c r="N173" i="2"/>
  <c r="K180" i="5" s="1"/>
  <c r="M173" i="2"/>
  <c r="J180" i="5" s="1"/>
  <c r="L173" i="2"/>
  <c r="I180" i="5" s="1"/>
  <c r="K173" i="2"/>
  <c r="H180" i="5" s="1"/>
  <c r="J173" i="2"/>
  <c r="G180" i="5" s="1"/>
  <c r="I173" i="2"/>
  <c r="F180" i="5" s="1"/>
  <c r="N172" i="2"/>
  <c r="K179" i="5" s="1"/>
  <c r="M172" i="2"/>
  <c r="J179" i="5" s="1"/>
  <c r="L172" i="2"/>
  <c r="I179" i="5" s="1"/>
  <c r="K172" i="2"/>
  <c r="H179" i="5" s="1"/>
  <c r="J172" i="2"/>
  <c r="G179" i="5" s="1"/>
  <c r="I172" i="2"/>
  <c r="F179" i="5" s="1"/>
  <c r="N171" i="2"/>
  <c r="K178" i="5" s="1"/>
  <c r="M171" i="2"/>
  <c r="J178" i="5" s="1"/>
  <c r="L171" i="2"/>
  <c r="I178" i="5" s="1"/>
  <c r="K171" i="2"/>
  <c r="H178" i="5" s="1"/>
  <c r="J171" i="2"/>
  <c r="G178" i="5" s="1"/>
  <c r="I171" i="2"/>
  <c r="F178" i="5" s="1"/>
  <c r="N170" i="2"/>
  <c r="K177" i="5" s="1"/>
  <c r="M170" i="2"/>
  <c r="J177" i="5" s="1"/>
  <c r="L170" i="2"/>
  <c r="I177" i="5" s="1"/>
  <c r="K170" i="2"/>
  <c r="H177" i="5" s="1"/>
  <c r="J170" i="2"/>
  <c r="G177" i="5" s="1"/>
  <c r="I170" i="2"/>
  <c r="F177" i="5" s="1"/>
  <c r="N169" i="2"/>
  <c r="K176" i="5" s="1"/>
  <c r="M169" i="2"/>
  <c r="J176" i="5" s="1"/>
  <c r="L169" i="2"/>
  <c r="I176" i="5" s="1"/>
  <c r="K169" i="2"/>
  <c r="H176" i="5" s="1"/>
  <c r="J169" i="2"/>
  <c r="G176" i="5" s="1"/>
  <c r="I169" i="2"/>
  <c r="F176" i="5" s="1"/>
  <c r="N168" i="2"/>
  <c r="K174" i="5" s="1"/>
  <c r="M168" i="2"/>
  <c r="J174" i="5" s="1"/>
  <c r="L168" i="2"/>
  <c r="I174" i="5" s="1"/>
  <c r="K168" i="2"/>
  <c r="H174" i="5" s="1"/>
  <c r="J168" i="2"/>
  <c r="G174" i="5" s="1"/>
  <c r="I168" i="2"/>
  <c r="F174" i="5" s="1"/>
  <c r="N167" i="2"/>
  <c r="K173" i="5" s="1"/>
  <c r="M167" i="2"/>
  <c r="J173" i="5" s="1"/>
  <c r="L167" i="2"/>
  <c r="I173" i="5" s="1"/>
  <c r="K167" i="2"/>
  <c r="H173" i="5" s="1"/>
  <c r="J167" i="2"/>
  <c r="G173" i="5" s="1"/>
  <c r="I167" i="2"/>
  <c r="F173" i="5" s="1"/>
  <c r="N166" i="2"/>
  <c r="K172" i="5" s="1"/>
  <c r="M166" i="2"/>
  <c r="J172" i="5" s="1"/>
  <c r="L166" i="2"/>
  <c r="I172" i="5" s="1"/>
  <c r="K166" i="2"/>
  <c r="H172" i="5" s="1"/>
  <c r="J166" i="2"/>
  <c r="G172" i="5" s="1"/>
  <c r="I166" i="2"/>
  <c r="F172" i="5" s="1"/>
  <c r="N165" i="2"/>
  <c r="K171" i="5" s="1"/>
  <c r="M165" i="2"/>
  <c r="J171" i="5" s="1"/>
  <c r="L165" i="2"/>
  <c r="I171" i="5" s="1"/>
  <c r="K165" i="2"/>
  <c r="H171" i="5" s="1"/>
  <c r="J165" i="2"/>
  <c r="G171" i="5" s="1"/>
  <c r="I165" i="2"/>
  <c r="F171" i="5" s="1"/>
  <c r="N164" i="2"/>
  <c r="K170" i="5" s="1"/>
  <c r="M164" i="2"/>
  <c r="J170" i="5" s="1"/>
  <c r="L164" i="2"/>
  <c r="I170" i="5" s="1"/>
  <c r="K164" i="2"/>
  <c r="H170" i="5" s="1"/>
  <c r="J164" i="2"/>
  <c r="G170" i="5" s="1"/>
  <c r="I164" i="2"/>
  <c r="F170" i="5" s="1"/>
  <c r="N163" i="2"/>
  <c r="K169" i="5" s="1"/>
  <c r="M163" i="2"/>
  <c r="J169" i="5" s="1"/>
  <c r="L163" i="2"/>
  <c r="I169" i="5" s="1"/>
  <c r="K163" i="2"/>
  <c r="H169" i="5" s="1"/>
  <c r="J163" i="2"/>
  <c r="G169" i="5" s="1"/>
  <c r="I163" i="2"/>
  <c r="F169" i="5" s="1"/>
  <c r="N162" i="2"/>
  <c r="K168" i="5" s="1"/>
  <c r="M162" i="2"/>
  <c r="J168" i="5" s="1"/>
  <c r="L162" i="2"/>
  <c r="I168" i="5" s="1"/>
  <c r="K162" i="2"/>
  <c r="H168" i="5" s="1"/>
  <c r="J162" i="2"/>
  <c r="G168" i="5" s="1"/>
  <c r="I162" i="2"/>
  <c r="F168" i="5" s="1"/>
  <c r="N161" i="2"/>
  <c r="K167" i="5" s="1"/>
  <c r="M161" i="2"/>
  <c r="J167" i="5" s="1"/>
  <c r="L161" i="2"/>
  <c r="I167" i="5" s="1"/>
  <c r="K161" i="2"/>
  <c r="H167" i="5" s="1"/>
  <c r="J161" i="2"/>
  <c r="G167" i="5" s="1"/>
  <c r="I161" i="2"/>
  <c r="F167" i="5" s="1"/>
  <c r="N160" i="2"/>
  <c r="K166" i="5" s="1"/>
  <c r="M160" i="2"/>
  <c r="J166" i="5" s="1"/>
  <c r="L160" i="2"/>
  <c r="I166" i="5" s="1"/>
  <c r="K160" i="2"/>
  <c r="H166" i="5" s="1"/>
  <c r="J160" i="2"/>
  <c r="G166" i="5" s="1"/>
  <c r="I160" i="2"/>
  <c r="F166" i="5" s="1"/>
  <c r="N159" i="2"/>
  <c r="K165" i="5" s="1"/>
  <c r="M159" i="2"/>
  <c r="J165" i="5" s="1"/>
  <c r="L159" i="2"/>
  <c r="I165" i="5" s="1"/>
  <c r="K159" i="2"/>
  <c r="H165" i="5" s="1"/>
  <c r="J159" i="2"/>
  <c r="G165" i="5" s="1"/>
  <c r="I159" i="2"/>
  <c r="F165" i="5" s="1"/>
  <c r="N158" i="2"/>
  <c r="K164" i="5" s="1"/>
  <c r="M158" i="2"/>
  <c r="J164" i="5" s="1"/>
  <c r="L158" i="2"/>
  <c r="I164" i="5" s="1"/>
  <c r="K158" i="2"/>
  <c r="H164" i="5" s="1"/>
  <c r="J158" i="2"/>
  <c r="G164" i="5" s="1"/>
  <c r="I158" i="2"/>
  <c r="F164" i="5" s="1"/>
  <c r="N157" i="2"/>
  <c r="K163" i="5" s="1"/>
  <c r="M157" i="2"/>
  <c r="J163" i="5" s="1"/>
  <c r="L157" i="2"/>
  <c r="I163" i="5" s="1"/>
  <c r="K157" i="2"/>
  <c r="H163" i="5" s="1"/>
  <c r="J157" i="2"/>
  <c r="G163" i="5" s="1"/>
  <c r="I157" i="2"/>
  <c r="F163" i="5" s="1"/>
  <c r="N156" i="2"/>
  <c r="K162" i="5" s="1"/>
  <c r="M156" i="2"/>
  <c r="J162" i="5" s="1"/>
  <c r="L156" i="2"/>
  <c r="I162" i="5" s="1"/>
  <c r="K156" i="2"/>
  <c r="H162" i="5" s="1"/>
  <c r="J156" i="2"/>
  <c r="G162" i="5" s="1"/>
  <c r="I156" i="2"/>
  <c r="F162" i="5" s="1"/>
  <c r="N155" i="2"/>
  <c r="K161" i="5" s="1"/>
  <c r="M155" i="2"/>
  <c r="J161" i="5" s="1"/>
  <c r="L155" i="2"/>
  <c r="I161" i="5" s="1"/>
  <c r="K155" i="2"/>
  <c r="H161" i="5" s="1"/>
  <c r="J155" i="2"/>
  <c r="G161" i="5" s="1"/>
  <c r="I155" i="2"/>
  <c r="F161" i="5" s="1"/>
  <c r="N154" i="2"/>
  <c r="K160" i="5" s="1"/>
  <c r="M154" i="2"/>
  <c r="J160" i="5" s="1"/>
  <c r="L154" i="2"/>
  <c r="I160" i="5" s="1"/>
  <c r="K154" i="2"/>
  <c r="H160" i="5" s="1"/>
  <c r="J154" i="2"/>
  <c r="G160" i="5" s="1"/>
  <c r="I154" i="2"/>
  <c r="F160" i="5" s="1"/>
  <c r="N153" i="2"/>
  <c r="K159" i="5" s="1"/>
  <c r="M153" i="2"/>
  <c r="J159" i="5" s="1"/>
  <c r="L153" i="2"/>
  <c r="I159" i="5" s="1"/>
  <c r="K153" i="2"/>
  <c r="H159" i="5" s="1"/>
  <c r="J153" i="2"/>
  <c r="G159" i="5" s="1"/>
  <c r="I153" i="2"/>
  <c r="F159" i="5" s="1"/>
  <c r="N152" i="2"/>
  <c r="K158" i="5" s="1"/>
  <c r="M152" i="2"/>
  <c r="J158" i="5" s="1"/>
  <c r="L152" i="2"/>
  <c r="I158" i="5" s="1"/>
  <c r="K152" i="2"/>
  <c r="H158" i="5" s="1"/>
  <c r="J152" i="2"/>
  <c r="G158" i="5" s="1"/>
  <c r="I152" i="2"/>
  <c r="F158" i="5" s="1"/>
  <c r="N151" i="2"/>
  <c r="K157" i="5" s="1"/>
  <c r="M151" i="2"/>
  <c r="J157" i="5" s="1"/>
  <c r="L151" i="2"/>
  <c r="I157" i="5" s="1"/>
  <c r="K151" i="2"/>
  <c r="H157" i="5" s="1"/>
  <c r="J151" i="2"/>
  <c r="G157" i="5" s="1"/>
  <c r="I151" i="2"/>
  <c r="F157" i="5" s="1"/>
  <c r="N150" i="2"/>
  <c r="K156" i="5" s="1"/>
  <c r="M150" i="2"/>
  <c r="J156" i="5" s="1"/>
  <c r="L150" i="2"/>
  <c r="I156" i="5" s="1"/>
  <c r="K150" i="2"/>
  <c r="H156" i="5" s="1"/>
  <c r="J150" i="2"/>
  <c r="G156" i="5" s="1"/>
  <c r="I150" i="2"/>
  <c r="F156" i="5" s="1"/>
  <c r="N149" i="2"/>
  <c r="K154" i="5" s="1"/>
  <c r="M149" i="2"/>
  <c r="J154" i="5" s="1"/>
  <c r="L149" i="2"/>
  <c r="I154" i="5" s="1"/>
  <c r="K149" i="2"/>
  <c r="H154" i="5" s="1"/>
  <c r="J149" i="2"/>
  <c r="G154" i="5" s="1"/>
  <c r="I149" i="2"/>
  <c r="F154" i="5" s="1"/>
  <c r="N148" i="2"/>
  <c r="K153" i="5" s="1"/>
  <c r="M148" i="2"/>
  <c r="J153" i="5" s="1"/>
  <c r="L148" i="2"/>
  <c r="I153" i="5" s="1"/>
  <c r="K148" i="2"/>
  <c r="H153" i="5" s="1"/>
  <c r="J148" i="2"/>
  <c r="G153" i="5" s="1"/>
  <c r="I148" i="2"/>
  <c r="F153" i="5" s="1"/>
  <c r="N147" i="2"/>
  <c r="K152" i="5" s="1"/>
  <c r="M147" i="2"/>
  <c r="J152" i="5" s="1"/>
  <c r="L147" i="2"/>
  <c r="I152" i="5" s="1"/>
  <c r="K147" i="2"/>
  <c r="H152" i="5" s="1"/>
  <c r="J147" i="2"/>
  <c r="G152" i="5" s="1"/>
  <c r="I147" i="2"/>
  <c r="F152" i="5" s="1"/>
  <c r="N146" i="2"/>
  <c r="K150" i="5" s="1"/>
  <c r="M146" i="2"/>
  <c r="J150" i="5" s="1"/>
  <c r="L146" i="2"/>
  <c r="I150" i="5" s="1"/>
  <c r="K146" i="2"/>
  <c r="H150" i="5" s="1"/>
  <c r="J146" i="2"/>
  <c r="G150" i="5" s="1"/>
  <c r="I146" i="2"/>
  <c r="F150" i="5" s="1"/>
  <c r="N145" i="2"/>
  <c r="K149" i="5" s="1"/>
  <c r="M145" i="2"/>
  <c r="J149" i="5" s="1"/>
  <c r="L145" i="2"/>
  <c r="I149" i="5" s="1"/>
  <c r="K145" i="2"/>
  <c r="H149" i="5" s="1"/>
  <c r="J145" i="2"/>
  <c r="G149" i="5" s="1"/>
  <c r="I145" i="2"/>
  <c r="F149" i="5" s="1"/>
  <c r="N144" i="2"/>
  <c r="K148" i="5" s="1"/>
  <c r="M144" i="2"/>
  <c r="J148" i="5" s="1"/>
  <c r="L144" i="2"/>
  <c r="I148" i="5" s="1"/>
  <c r="K144" i="2"/>
  <c r="H148" i="5" s="1"/>
  <c r="J144" i="2"/>
  <c r="G148" i="5" s="1"/>
  <c r="I144" i="2"/>
  <c r="F148" i="5" s="1"/>
  <c r="N143" i="2"/>
  <c r="K147" i="5" s="1"/>
  <c r="M143" i="2"/>
  <c r="J147" i="5" s="1"/>
  <c r="L143" i="2"/>
  <c r="I147" i="5" s="1"/>
  <c r="K143" i="2"/>
  <c r="H147" i="5" s="1"/>
  <c r="J143" i="2"/>
  <c r="G147" i="5" s="1"/>
  <c r="I143" i="2"/>
  <c r="F147" i="5" s="1"/>
  <c r="N142" i="2"/>
  <c r="K146" i="5" s="1"/>
  <c r="M142" i="2"/>
  <c r="J146" i="5" s="1"/>
  <c r="L142" i="2"/>
  <c r="I146" i="5" s="1"/>
  <c r="K142" i="2"/>
  <c r="H146" i="5" s="1"/>
  <c r="J142" i="2"/>
  <c r="G146" i="5" s="1"/>
  <c r="I142" i="2"/>
  <c r="F146" i="5" s="1"/>
  <c r="N141" i="2"/>
  <c r="K145" i="5" s="1"/>
  <c r="M141" i="2"/>
  <c r="J145" i="5" s="1"/>
  <c r="L141" i="2"/>
  <c r="I145" i="5" s="1"/>
  <c r="K141" i="2"/>
  <c r="H145" i="5" s="1"/>
  <c r="J141" i="2"/>
  <c r="G145" i="5" s="1"/>
  <c r="I141" i="2"/>
  <c r="F145" i="5" s="1"/>
  <c r="N140" i="2"/>
  <c r="K144" i="5" s="1"/>
  <c r="M140" i="2"/>
  <c r="J144" i="5" s="1"/>
  <c r="L140" i="2"/>
  <c r="I144" i="5" s="1"/>
  <c r="K140" i="2"/>
  <c r="H144" i="5" s="1"/>
  <c r="J140" i="2"/>
  <c r="G144" i="5" s="1"/>
  <c r="I140" i="2"/>
  <c r="F144" i="5" s="1"/>
  <c r="N139" i="2"/>
  <c r="K143" i="5" s="1"/>
  <c r="M139" i="2"/>
  <c r="J143" i="5" s="1"/>
  <c r="L139" i="2"/>
  <c r="I143" i="5" s="1"/>
  <c r="K139" i="2"/>
  <c r="H143" i="5" s="1"/>
  <c r="J139" i="2"/>
  <c r="G143" i="5" s="1"/>
  <c r="I139" i="2"/>
  <c r="F143" i="5" s="1"/>
  <c r="N138" i="2"/>
  <c r="K142" i="5" s="1"/>
  <c r="M138" i="2"/>
  <c r="J142" i="5" s="1"/>
  <c r="L138" i="2"/>
  <c r="I142" i="5" s="1"/>
  <c r="K138" i="2"/>
  <c r="H142" i="5" s="1"/>
  <c r="J138" i="2"/>
  <c r="G142" i="5" s="1"/>
  <c r="I138" i="2"/>
  <c r="F142" i="5" s="1"/>
  <c r="N137" i="2"/>
  <c r="K140" i="5" s="1"/>
  <c r="M137" i="2"/>
  <c r="J140" i="5" s="1"/>
  <c r="L137" i="2"/>
  <c r="I140" i="5" s="1"/>
  <c r="K137" i="2"/>
  <c r="H140" i="5" s="1"/>
  <c r="J137" i="2"/>
  <c r="G140" i="5" s="1"/>
  <c r="I137" i="2"/>
  <c r="F140" i="5" s="1"/>
  <c r="N136" i="2"/>
  <c r="K139" i="5" s="1"/>
  <c r="M136" i="2"/>
  <c r="J139" i="5" s="1"/>
  <c r="L136" i="2"/>
  <c r="I139" i="5" s="1"/>
  <c r="K136" i="2"/>
  <c r="H139" i="5" s="1"/>
  <c r="J136" i="2"/>
  <c r="G139" i="5" s="1"/>
  <c r="I136" i="2"/>
  <c r="F139" i="5" s="1"/>
  <c r="N135" i="2"/>
  <c r="K137" i="5" s="1"/>
  <c r="M135" i="2"/>
  <c r="J137" i="5" s="1"/>
  <c r="L135" i="2"/>
  <c r="I137" i="5" s="1"/>
  <c r="K135" i="2"/>
  <c r="H137" i="5" s="1"/>
  <c r="J135" i="2"/>
  <c r="G137" i="5" s="1"/>
  <c r="I135" i="2"/>
  <c r="F137" i="5" s="1"/>
  <c r="N134" i="2"/>
  <c r="K136" i="5" s="1"/>
  <c r="M134" i="2"/>
  <c r="J136" i="5" s="1"/>
  <c r="L134" i="2"/>
  <c r="I136" i="5" s="1"/>
  <c r="K134" i="2"/>
  <c r="H136" i="5" s="1"/>
  <c r="J134" i="2"/>
  <c r="G136" i="5" s="1"/>
  <c r="I134" i="2"/>
  <c r="F136" i="5" s="1"/>
  <c r="N133" i="2"/>
  <c r="K135" i="5" s="1"/>
  <c r="M133" i="2"/>
  <c r="J135" i="5" s="1"/>
  <c r="L133" i="2"/>
  <c r="I135" i="5" s="1"/>
  <c r="K133" i="2"/>
  <c r="H135" i="5" s="1"/>
  <c r="J133" i="2"/>
  <c r="G135" i="5" s="1"/>
  <c r="I133" i="2"/>
  <c r="F135" i="5" s="1"/>
  <c r="N132" i="2"/>
  <c r="K134" i="5" s="1"/>
  <c r="M132" i="2"/>
  <c r="J134" i="5" s="1"/>
  <c r="L132" i="2"/>
  <c r="I134" i="5" s="1"/>
  <c r="K132" i="2"/>
  <c r="H134" i="5" s="1"/>
  <c r="J132" i="2"/>
  <c r="G134" i="5" s="1"/>
  <c r="I132" i="2"/>
  <c r="F134" i="5" s="1"/>
  <c r="N131" i="2"/>
  <c r="K133" i="5" s="1"/>
  <c r="M131" i="2"/>
  <c r="J133" i="5" s="1"/>
  <c r="L131" i="2"/>
  <c r="I133" i="5" s="1"/>
  <c r="K131" i="2"/>
  <c r="H133" i="5" s="1"/>
  <c r="J131" i="2"/>
  <c r="G133" i="5" s="1"/>
  <c r="I131" i="2"/>
  <c r="F133" i="5" s="1"/>
  <c r="N130" i="2"/>
  <c r="K132" i="5" s="1"/>
  <c r="M130" i="2"/>
  <c r="J132" i="5" s="1"/>
  <c r="L130" i="2"/>
  <c r="I132" i="5" s="1"/>
  <c r="K130" i="2"/>
  <c r="H132" i="5" s="1"/>
  <c r="J130" i="2"/>
  <c r="G132" i="5" s="1"/>
  <c r="I130" i="2"/>
  <c r="F132" i="5" s="1"/>
  <c r="N129" i="2"/>
  <c r="K131" i="5" s="1"/>
  <c r="M129" i="2"/>
  <c r="J131" i="5" s="1"/>
  <c r="L129" i="2"/>
  <c r="I131" i="5" s="1"/>
  <c r="K129" i="2"/>
  <c r="H131" i="5" s="1"/>
  <c r="J129" i="2"/>
  <c r="G131" i="5" s="1"/>
  <c r="I129" i="2"/>
  <c r="F131" i="5" s="1"/>
  <c r="N128" i="2"/>
  <c r="K130" i="5" s="1"/>
  <c r="M128" i="2"/>
  <c r="J130" i="5" s="1"/>
  <c r="L128" i="2"/>
  <c r="I130" i="5" s="1"/>
  <c r="K128" i="2"/>
  <c r="H130" i="5" s="1"/>
  <c r="J128" i="2"/>
  <c r="G130" i="5" s="1"/>
  <c r="I128" i="2"/>
  <c r="F130" i="5" s="1"/>
  <c r="N127" i="2"/>
  <c r="K129" i="5" s="1"/>
  <c r="M127" i="2"/>
  <c r="J129" i="5" s="1"/>
  <c r="L127" i="2"/>
  <c r="I129" i="5" s="1"/>
  <c r="K127" i="2"/>
  <c r="H129" i="5" s="1"/>
  <c r="J127" i="2"/>
  <c r="G129" i="5" s="1"/>
  <c r="I127" i="2"/>
  <c r="F129" i="5" s="1"/>
  <c r="N126" i="2"/>
  <c r="K128" i="5" s="1"/>
  <c r="M126" i="2"/>
  <c r="J128" i="5" s="1"/>
  <c r="L126" i="2"/>
  <c r="I128" i="5" s="1"/>
  <c r="K126" i="2"/>
  <c r="H128" i="5" s="1"/>
  <c r="J126" i="2"/>
  <c r="G128" i="5" s="1"/>
  <c r="I126" i="2"/>
  <c r="F128" i="5" s="1"/>
  <c r="N125" i="2"/>
  <c r="K127" i="5" s="1"/>
  <c r="M125" i="2"/>
  <c r="J127" i="5" s="1"/>
  <c r="L125" i="2"/>
  <c r="I127" i="5" s="1"/>
  <c r="K125" i="2"/>
  <c r="H127" i="5" s="1"/>
  <c r="J125" i="2"/>
  <c r="G127" i="5" s="1"/>
  <c r="I125" i="2"/>
  <c r="F127" i="5" s="1"/>
  <c r="N124" i="2"/>
  <c r="K126" i="5" s="1"/>
  <c r="M124" i="2"/>
  <c r="J126" i="5" s="1"/>
  <c r="L124" i="2"/>
  <c r="I126" i="5" s="1"/>
  <c r="K124" i="2"/>
  <c r="H126" i="5" s="1"/>
  <c r="J124" i="2"/>
  <c r="G126" i="5" s="1"/>
  <c r="I124" i="2"/>
  <c r="F126" i="5" s="1"/>
  <c r="N123" i="2"/>
  <c r="K125" i="5" s="1"/>
  <c r="M123" i="2"/>
  <c r="J125" i="5" s="1"/>
  <c r="L123" i="2"/>
  <c r="I125" i="5" s="1"/>
  <c r="K123" i="2"/>
  <c r="H125" i="5" s="1"/>
  <c r="J123" i="2"/>
  <c r="G125" i="5" s="1"/>
  <c r="I123" i="2"/>
  <c r="F125" i="5" s="1"/>
  <c r="N122" i="2"/>
  <c r="K124" i="5" s="1"/>
  <c r="M122" i="2"/>
  <c r="J124" i="5" s="1"/>
  <c r="L122" i="2"/>
  <c r="I124" i="5" s="1"/>
  <c r="K122" i="2"/>
  <c r="H124" i="5" s="1"/>
  <c r="J122" i="2"/>
  <c r="G124" i="5" s="1"/>
  <c r="I122" i="2"/>
  <c r="F124" i="5" s="1"/>
  <c r="N121" i="2"/>
  <c r="K123" i="5" s="1"/>
  <c r="M121" i="2"/>
  <c r="J123" i="5" s="1"/>
  <c r="L121" i="2"/>
  <c r="I123" i="5" s="1"/>
  <c r="K121" i="2"/>
  <c r="H123" i="5" s="1"/>
  <c r="J121" i="2"/>
  <c r="G123" i="5" s="1"/>
  <c r="I121" i="2"/>
  <c r="F123" i="5" s="1"/>
  <c r="N120" i="2"/>
  <c r="K121" i="5" s="1"/>
  <c r="M120" i="2"/>
  <c r="J121" i="5" s="1"/>
  <c r="L120" i="2"/>
  <c r="I121" i="5" s="1"/>
  <c r="K120" i="2"/>
  <c r="H121" i="5" s="1"/>
  <c r="J120" i="2"/>
  <c r="G121" i="5" s="1"/>
  <c r="I120" i="2"/>
  <c r="F121" i="5" s="1"/>
  <c r="N119" i="2"/>
  <c r="K120" i="5" s="1"/>
  <c r="M119" i="2"/>
  <c r="J120" i="5" s="1"/>
  <c r="L119" i="2"/>
  <c r="I120" i="5" s="1"/>
  <c r="K119" i="2"/>
  <c r="H120" i="5" s="1"/>
  <c r="J119" i="2"/>
  <c r="G120" i="5" s="1"/>
  <c r="I119" i="2"/>
  <c r="F120" i="5" s="1"/>
  <c r="N118" i="2"/>
  <c r="K119" i="5" s="1"/>
  <c r="M118" i="2"/>
  <c r="J119" i="5" s="1"/>
  <c r="L118" i="2"/>
  <c r="I119" i="5" s="1"/>
  <c r="K118" i="2"/>
  <c r="H119" i="5" s="1"/>
  <c r="J118" i="2"/>
  <c r="G119" i="5" s="1"/>
  <c r="I118" i="2"/>
  <c r="F119" i="5" s="1"/>
  <c r="N117" i="2"/>
  <c r="K118" i="5" s="1"/>
  <c r="M117" i="2"/>
  <c r="J118" i="5" s="1"/>
  <c r="L117" i="2"/>
  <c r="I118" i="5" s="1"/>
  <c r="K117" i="2"/>
  <c r="H118" i="5" s="1"/>
  <c r="J117" i="2"/>
  <c r="G118" i="5" s="1"/>
  <c r="I117" i="2"/>
  <c r="F118" i="5" s="1"/>
  <c r="N116" i="2"/>
  <c r="K117" i="5" s="1"/>
  <c r="M116" i="2"/>
  <c r="J117" i="5" s="1"/>
  <c r="L116" i="2"/>
  <c r="I117" i="5" s="1"/>
  <c r="K116" i="2"/>
  <c r="H117" i="5" s="1"/>
  <c r="J116" i="2"/>
  <c r="G117" i="5" s="1"/>
  <c r="I116" i="2"/>
  <c r="F117" i="5" s="1"/>
  <c r="N115" i="2"/>
  <c r="K116" i="5" s="1"/>
  <c r="M115" i="2"/>
  <c r="J116" i="5" s="1"/>
  <c r="L115" i="2"/>
  <c r="I116" i="5" s="1"/>
  <c r="K115" i="2"/>
  <c r="H116" i="5" s="1"/>
  <c r="J115" i="2"/>
  <c r="G116" i="5" s="1"/>
  <c r="I115" i="2"/>
  <c r="F116" i="5" s="1"/>
  <c r="N114" i="2"/>
  <c r="K115" i="5" s="1"/>
  <c r="M114" i="2"/>
  <c r="J115" i="5" s="1"/>
  <c r="L114" i="2"/>
  <c r="I115" i="5" s="1"/>
  <c r="K114" i="2"/>
  <c r="H115" i="5" s="1"/>
  <c r="J114" i="2"/>
  <c r="G115" i="5" s="1"/>
  <c r="I114" i="2"/>
  <c r="F115" i="5" s="1"/>
  <c r="N113" i="2"/>
  <c r="K114" i="5" s="1"/>
  <c r="M113" i="2"/>
  <c r="J114" i="5" s="1"/>
  <c r="L113" i="2"/>
  <c r="I114" i="5" s="1"/>
  <c r="K113" i="2"/>
  <c r="H114" i="5" s="1"/>
  <c r="J113" i="2"/>
  <c r="G114" i="5" s="1"/>
  <c r="I113" i="2"/>
  <c r="F114" i="5" s="1"/>
  <c r="N112" i="2"/>
  <c r="K112" i="5" s="1"/>
  <c r="M112" i="2"/>
  <c r="J112" i="5" s="1"/>
  <c r="L112" i="2"/>
  <c r="I112" i="5" s="1"/>
  <c r="K112" i="2"/>
  <c r="H112" i="5" s="1"/>
  <c r="J112" i="2"/>
  <c r="G112" i="5" s="1"/>
  <c r="I112" i="2"/>
  <c r="F112" i="5" s="1"/>
  <c r="N111" i="2"/>
  <c r="K111" i="5" s="1"/>
  <c r="M111" i="2"/>
  <c r="J111" i="5" s="1"/>
  <c r="L111" i="2"/>
  <c r="I111" i="5" s="1"/>
  <c r="K111" i="2"/>
  <c r="H111" i="5" s="1"/>
  <c r="J111" i="2"/>
  <c r="G111" i="5" s="1"/>
  <c r="I111" i="2"/>
  <c r="F111" i="5" s="1"/>
  <c r="N110" i="2"/>
  <c r="K110" i="5" s="1"/>
  <c r="M110" i="2"/>
  <c r="J110" i="5" s="1"/>
  <c r="L110" i="2"/>
  <c r="I110" i="5" s="1"/>
  <c r="K110" i="2"/>
  <c r="H110" i="5" s="1"/>
  <c r="J110" i="2"/>
  <c r="G110" i="5" s="1"/>
  <c r="I110" i="2"/>
  <c r="F110" i="5" s="1"/>
  <c r="N109" i="2"/>
  <c r="K109" i="5" s="1"/>
  <c r="M109" i="2"/>
  <c r="J109" i="5" s="1"/>
  <c r="L109" i="2"/>
  <c r="I109" i="5" s="1"/>
  <c r="K109" i="2"/>
  <c r="H109" i="5" s="1"/>
  <c r="J109" i="2"/>
  <c r="G109" i="5" s="1"/>
  <c r="I109" i="2"/>
  <c r="F109" i="5" s="1"/>
  <c r="N108" i="2"/>
  <c r="K108" i="5" s="1"/>
  <c r="M108" i="2"/>
  <c r="J108" i="5" s="1"/>
  <c r="L108" i="2"/>
  <c r="I108" i="5" s="1"/>
  <c r="K108" i="2"/>
  <c r="H108" i="5" s="1"/>
  <c r="J108" i="2"/>
  <c r="G108" i="5" s="1"/>
  <c r="I108" i="2"/>
  <c r="F108" i="5" s="1"/>
  <c r="N107" i="2"/>
  <c r="K107" i="5" s="1"/>
  <c r="M107" i="2"/>
  <c r="J107" i="5" s="1"/>
  <c r="L107" i="2"/>
  <c r="I107" i="5" s="1"/>
  <c r="K107" i="2"/>
  <c r="H107" i="5" s="1"/>
  <c r="J107" i="2"/>
  <c r="G107" i="5" s="1"/>
  <c r="I107" i="2"/>
  <c r="F107" i="5" s="1"/>
  <c r="N106" i="2"/>
  <c r="K106" i="5" s="1"/>
  <c r="M106" i="2"/>
  <c r="J106" i="5" s="1"/>
  <c r="L106" i="2"/>
  <c r="I106" i="5" s="1"/>
  <c r="K106" i="2"/>
  <c r="H106" i="5" s="1"/>
  <c r="J106" i="2"/>
  <c r="G106" i="5" s="1"/>
  <c r="I106" i="2"/>
  <c r="F106" i="5" s="1"/>
  <c r="N105" i="2"/>
  <c r="K105" i="5" s="1"/>
  <c r="M105" i="2"/>
  <c r="J105" i="5" s="1"/>
  <c r="L105" i="2"/>
  <c r="I105" i="5" s="1"/>
  <c r="K105" i="2"/>
  <c r="H105" i="5" s="1"/>
  <c r="J105" i="2"/>
  <c r="G105" i="5" s="1"/>
  <c r="I105" i="2"/>
  <c r="F105" i="5" s="1"/>
  <c r="N104" i="2"/>
  <c r="K104" i="5" s="1"/>
  <c r="M104" i="2"/>
  <c r="J104" i="5" s="1"/>
  <c r="L104" i="2"/>
  <c r="I104" i="5" s="1"/>
  <c r="K104" i="2"/>
  <c r="H104" i="5" s="1"/>
  <c r="J104" i="2"/>
  <c r="G104" i="5" s="1"/>
  <c r="I104" i="2"/>
  <c r="F104" i="5" s="1"/>
  <c r="N103" i="2"/>
  <c r="K103" i="5" s="1"/>
  <c r="M103" i="2"/>
  <c r="J103" i="5" s="1"/>
  <c r="L103" i="2"/>
  <c r="I103" i="5" s="1"/>
  <c r="K103" i="2"/>
  <c r="H103" i="5" s="1"/>
  <c r="J103" i="2"/>
  <c r="G103" i="5" s="1"/>
  <c r="I103" i="2"/>
  <c r="F103" i="5" s="1"/>
  <c r="N102" i="2"/>
  <c r="K102" i="5" s="1"/>
  <c r="M102" i="2"/>
  <c r="J102" i="5" s="1"/>
  <c r="L102" i="2"/>
  <c r="I102" i="5" s="1"/>
  <c r="K102" i="2"/>
  <c r="H102" i="5" s="1"/>
  <c r="J102" i="2"/>
  <c r="G102" i="5" s="1"/>
  <c r="I102" i="2"/>
  <c r="F102" i="5" s="1"/>
  <c r="N101" i="2"/>
  <c r="K101" i="5" s="1"/>
  <c r="M101" i="2"/>
  <c r="J101" i="5" s="1"/>
  <c r="L101" i="2"/>
  <c r="I101" i="5" s="1"/>
  <c r="K101" i="2"/>
  <c r="H101" i="5" s="1"/>
  <c r="J101" i="2"/>
  <c r="G101" i="5" s="1"/>
  <c r="I101" i="2"/>
  <c r="F101" i="5" s="1"/>
  <c r="N100" i="2"/>
  <c r="K100" i="5" s="1"/>
  <c r="M100" i="2"/>
  <c r="J100" i="5" s="1"/>
  <c r="L100" i="2"/>
  <c r="I100" i="5" s="1"/>
  <c r="K100" i="2"/>
  <c r="H100" i="5" s="1"/>
  <c r="J100" i="2"/>
  <c r="G100" i="5" s="1"/>
  <c r="I100" i="2"/>
  <c r="F100" i="5" s="1"/>
  <c r="N99" i="2"/>
  <c r="K99" i="5" s="1"/>
  <c r="M99" i="2"/>
  <c r="J99" i="5" s="1"/>
  <c r="L99" i="2"/>
  <c r="I99" i="5" s="1"/>
  <c r="K99" i="2"/>
  <c r="H99" i="5" s="1"/>
  <c r="J99" i="2"/>
  <c r="G99" i="5" s="1"/>
  <c r="I99" i="2"/>
  <c r="F99" i="5" s="1"/>
  <c r="N98" i="2"/>
  <c r="K98" i="5" s="1"/>
  <c r="M98" i="2"/>
  <c r="J98" i="5" s="1"/>
  <c r="L98" i="2"/>
  <c r="I98" i="5" s="1"/>
  <c r="K98" i="2"/>
  <c r="H98" i="5" s="1"/>
  <c r="J98" i="2"/>
  <c r="G98" i="5" s="1"/>
  <c r="I98" i="2"/>
  <c r="F98" i="5" s="1"/>
  <c r="N97" i="2"/>
  <c r="K97" i="5" s="1"/>
  <c r="M97" i="2"/>
  <c r="J97" i="5" s="1"/>
  <c r="L97" i="2"/>
  <c r="I97" i="5" s="1"/>
  <c r="K97" i="2"/>
  <c r="H97" i="5" s="1"/>
  <c r="J97" i="2"/>
  <c r="G97" i="5" s="1"/>
  <c r="I97" i="2"/>
  <c r="F97" i="5" s="1"/>
  <c r="N96" i="2"/>
  <c r="K96" i="5" s="1"/>
  <c r="M96" i="2"/>
  <c r="J96" i="5" s="1"/>
  <c r="L96" i="2"/>
  <c r="I96" i="5" s="1"/>
  <c r="K96" i="2"/>
  <c r="H96" i="5" s="1"/>
  <c r="J96" i="2"/>
  <c r="G96" i="5" s="1"/>
  <c r="I96" i="2"/>
  <c r="F96" i="5" s="1"/>
  <c r="N95" i="2"/>
  <c r="K95" i="5" s="1"/>
  <c r="M95" i="2"/>
  <c r="J95" i="5" s="1"/>
  <c r="L95" i="2"/>
  <c r="I95" i="5" s="1"/>
  <c r="K95" i="2"/>
  <c r="H95" i="5" s="1"/>
  <c r="J95" i="2"/>
  <c r="G95" i="5" s="1"/>
  <c r="I95" i="2"/>
  <c r="F95" i="5" s="1"/>
  <c r="N94" i="2"/>
  <c r="K94" i="5" s="1"/>
  <c r="M94" i="2"/>
  <c r="J94" i="5" s="1"/>
  <c r="L94" i="2"/>
  <c r="I94" i="5" s="1"/>
  <c r="K94" i="2"/>
  <c r="H94" i="5" s="1"/>
  <c r="J94" i="2"/>
  <c r="G94" i="5" s="1"/>
  <c r="I94" i="2"/>
  <c r="F94" i="5" s="1"/>
  <c r="N93" i="2"/>
  <c r="K93" i="5" s="1"/>
  <c r="M93" i="2"/>
  <c r="J93" i="5" s="1"/>
  <c r="L93" i="2"/>
  <c r="I93" i="5" s="1"/>
  <c r="K93" i="2"/>
  <c r="H93" i="5" s="1"/>
  <c r="J93" i="2"/>
  <c r="G93" i="5" s="1"/>
  <c r="I93" i="2"/>
  <c r="F93" i="5" s="1"/>
  <c r="N92" i="2"/>
  <c r="K92" i="5" s="1"/>
  <c r="M92" i="2"/>
  <c r="J92" i="5" s="1"/>
  <c r="L92" i="2"/>
  <c r="I92" i="5" s="1"/>
  <c r="K92" i="2"/>
  <c r="H92" i="5" s="1"/>
  <c r="J92" i="2"/>
  <c r="G92" i="5" s="1"/>
  <c r="I92" i="2"/>
  <c r="F92" i="5" s="1"/>
  <c r="N91" i="2"/>
  <c r="K91" i="5" s="1"/>
  <c r="M91" i="2"/>
  <c r="J91" i="5" s="1"/>
  <c r="L91" i="2"/>
  <c r="I91" i="5" s="1"/>
  <c r="K91" i="2"/>
  <c r="H91" i="5" s="1"/>
  <c r="J91" i="2"/>
  <c r="G91" i="5" s="1"/>
  <c r="I91" i="2"/>
  <c r="F91" i="5" s="1"/>
  <c r="N90" i="2"/>
  <c r="K90" i="5" s="1"/>
  <c r="M90" i="2"/>
  <c r="J90" i="5" s="1"/>
  <c r="L90" i="2"/>
  <c r="I90" i="5" s="1"/>
  <c r="K90" i="2"/>
  <c r="H90" i="5" s="1"/>
  <c r="J90" i="2"/>
  <c r="G90" i="5" s="1"/>
  <c r="I90" i="2"/>
  <c r="F90" i="5" s="1"/>
  <c r="N89" i="2"/>
  <c r="K88" i="5" s="1"/>
  <c r="M89" i="2"/>
  <c r="J88" i="5" s="1"/>
  <c r="L89" i="2"/>
  <c r="I88" i="5" s="1"/>
  <c r="K89" i="2"/>
  <c r="H88" i="5" s="1"/>
  <c r="J89" i="2"/>
  <c r="G88" i="5" s="1"/>
  <c r="I89" i="2"/>
  <c r="F88" i="5" s="1"/>
  <c r="N88" i="2"/>
  <c r="K87" i="5" s="1"/>
  <c r="M88" i="2"/>
  <c r="J87" i="5" s="1"/>
  <c r="L88" i="2"/>
  <c r="I87" i="5" s="1"/>
  <c r="K88" i="2"/>
  <c r="H87" i="5" s="1"/>
  <c r="J88" i="2"/>
  <c r="G87" i="5" s="1"/>
  <c r="I88" i="2"/>
  <c r="F87" i="5" s="1"/>
  <c r="N87" i="2"/>
  <c r="K86" i="5" s="1"/>
  <c r="M87" i="2"/>
  <c r="J86" i="5" s="1"/>
  <c r="L87" i="2"/>
  <c r="I86" i="5" s="1"/>
  <c r="K87" i="2"/>
  <c r="H86" i="5" s="1"/>
  <c r="J87" i="2"/>
  <c r="G86" i="5" s="1"/>
  <c r="I87" i="2"/>
  <c r="F86" i="5" s="1"/>
  <c r="N86" i="2"/>
  <c r="K85" i="5" s="1"/>
  <c r="M86" i="2"/>
  <c r="J85" i="5" s="1"/>
  <c r="L86" i="2"/>
  <c r="I85" i="5" s="1"/>
  <c r="K86" i="2"/>
  <c r="H85" i="5" s="1"/>
  <c r="J86" i="2"/>
  <c r="G85" i="5" s="1"/>
  <c r="I86" i="2"/>
  <c r="F85" i="5" s="1"/>
  <c r="N85" i="2"/>
  <c r="K84" i="5" s="1"/>
  <c r="M85" i="2"/>
  <c r="J84" i="5" s="1"/>
  <c r="L85" i="2"/>
  <c r="I84" i="5" s="1"/>
  <c r="K85" i="2"/>
  <c r="H84" i="5" s="1"/>
  <c r="J85" i="2"/>
  <c r="G84" i="5" s="1"/>
  <c r="I85" i="2"/>
  <c r="F84" i="5" s="1"/>
  <c r="N84" i="2"/>
  <c r="K83" i="5" s="1"/>
  <c r="M84" i="2"/>
  <c r="J83" i="5" s="1"/>
  <c r="L84" i="2"/>
  <c r="I83" i="5" s="1"/>
  <c r="K84" i="2"/>
  <c r="H83" i="5" s="1"/>
  <c r="J84" i="2"/>
  <c r="G83" i="5" s="1"/>
  <c r="I84" i="2"/>
  <c r="F83" i="5" s="1"/>
  <c r="N83" i="2"/>
  <c r="K82" i="5" s="1"/>
  <c r="M83" i="2"/>
  <c r="J82" i="5" s="1"/>
  <c r="L83" i="2"/>
  <c r="I82" i="5" s="1"/>
  <c r="K83" i="2"/>
  <c r="H82" i="5" s="1"/>
  <c r="J83" i="2"/>
  <c r="G82" i="5" s="1"/>
  <c r="I83" i="2"/>
  <c r="F82" i="5" s="1"/>
  <c r="N82" i="2"/>
  <c r="K81" i="5" s="1"/>
  <c r="M82" i="2"/>
  <c r="J81" i="5" s="1"/>
  <c r="L82" i="2"/>
  <c r="I81" i="5" s="1"/>
  <c r="K82" i="2"/>
  <c r="H81" i="5" s="1"/>
  <c r="J82" i="2"/>
  <c r="G81" i="5" s="1"/>
  <c r="I82" i="2"/>
  <c r="F81" i="5" s="1"/>
  <c r="N81" i="2"/>
  <c r="K80" i="5" s="1"/>
  <c r="M81" i="2"/>
  <c r="J80" i="5" s="1"/>
  <c r="L81" i="2"/>
  <c r="I80" i="5" s="1"/>
  <c r="K81" i="2"/>
  <c r="H80" i="5" s="1"/>
  <c r="J81" i="2"/>
  <c r="G80" i="5" s="1"/>
  <c r="I81" i="2"/>
  <c r="F80" i="5" s="1"/>
  <c r="N80" i="2"/>
  <c r="K79" i="5" s="1"/>
  <c r="M80" i="2"/>
  <c r="J79" i="5" s="1"/>
  <c r="L80" i="2"/>
  <c r="I79" i="5" s="1"/>
  <c r="K80" i="2"/>
  <c r="H79" i="5" s="1"/>
  <c r="J80" i="2"/>
  <c r="G79" i="5" s="1"/>
  <c r="I80" i="2"/>
  <c r="F79" i="5" s="1"/>
  <c r="N79" i="2"/>
  <c r="K77" i="5" s="1"/>
  <c r="M79" i="2"/>
  <c r="J77" i="5" s="1"/>
  <c r="L79" i="2"/>
  <c r="I77" i="5" s="1"/>
  <c r="K79" i="2"/>
  <c r="H77" i="5" s="1"/>
  <c r="J79" i="2"/>
  <c r="G77" i="5" s="1"/>
  <c r="I79" i="2"/>
  <c r="F77" i="5" s="1"/>
  <c r="N78" i="2"/>
  <c r="K76" i="5" s="1"/>
  <c r="M78" i="2"/>
  <c r="J76" i="5" s="1"/>
  <c r="L78" i="2"/>
  <c r="I76" i="5" s="1"/>
  <c r="K78" i="2"/>
  <c r="H76" i="5" s="1"/>
  <c r="J78" i="2"/>
  <c r="G76" i="5" s="1"/>
  <c r="I78" i="2"/>
  <c r="F76" i="5" s="1"/>
  <c r="N77" i="2"/>
  <c r="K75" i="5" s="1"/>
  <c r="M77" i="2"/>
  <c r="J75" i="5" s="1"/>
  <c r="L77" i="2"/>
  <c r="I75" i="5" s="1"/>
  <c r="K77" i="2"/>
  <c r="H75" i="5" s="1"/>
  <c r="J77" i="2"/>
  <c r="G75" i="5" s="1"/>
  <c r="I77" i="2"/>
  <c r="F75" i="5" s="1"/>
  <c r="N76" i="2"/>
  <c r="K74" i="5" s="1"/>
  <c r="M76" i="2"/>
  <c r="J74" i="5" s="1"/>
  <c r="L76" i="2"/>
  <c r="I74" i="5" s="1"/>
  <c r="K76" i="2"/>
  <c r="H74" i="5" s="1"/>
  <c r="J76" i="2"/>
  <c r="G74" i="5" s="1"/>
  <c r="I76" i="2"/>
  <c r="F74" i="5" s="1"/>
  <c r="N75" i="2"/>
  <c r="K73" i="5" s="1"/>
  <c r="M75" i="2"/>
  <c r="J73" i="5" s="1"/>
  <c r="L75" i="2"/>
  <c r="I73" i="5" s="1"/>
  <c r="K75" i="2"/>
  <c r="H73" i="5" s="1"/>
  <c r="J75" i="2"/>
  <c r="G73" i="5" s="1"/>
  <c r="I75" i="2"/>
  <c r="F73" i="5" s="1"/>
  <c r="N74" i="2"/>
  <c r="K72" i="5" s="1"/>
  <c r="M74" i="2"/>
  <c r="J72" i="5" s="1"/>
  <c r="L74" i="2"/>
  <c r="I72" i="5" s="1"/>
  <c r="K74" i="2"/>
  <c r="H72" i="5" s="1"/>
  <c r="J74" i="2"/>
  <c r="G72" i="5" s="1"/>
  <c r="I74" i="2"/>
  <c r="F72" i="5" s="1"/>
  <c r="N73" i="2"/>
  <c r="K70" i="5" s="1"/>
  <c r="M73" i="2"/>
  <c r="J70" i="5" s="1"/>
  <c r="L73" i="2"/>
  <c r="I70" i="5" s="1"/>
  <c r="K73" i="2"/>
  <c r="H70" i="5" s="1"/>
  <c r="J73" i="2"/>
  <c r="G70" i="5" s="1"/>
  <c r="I73" i="2"/>
  <c r="F70" i="5" s="1"/>
  <c r="N72" i="2"/>
  <c r="K69" i="5" s="1"/>
  <c r="M72" i="2"/>
  <c r="J69" i="5" s="1"/>
  <c r="L72" i="2"/>
  <c r="I69" i="5" s="1"/>
  <c r="K72" i="2"/>
  <c r="H69" i="5" s="1"/>
  <c r="J72" i="2"/>
  <c r="G69" i="5" s="1"/>
  <c r="I72" i="2"/>
  <c r="F69" i="5" s="1"/>
  <c r="N71" i="2"/>
  <c r="K68" i="5" s="1"/>
  <c r="M71" i="2"/>
  <c r="J68" i="5" s="1"/>
  <c r="L71" i="2"/>
  <c r="I68" i="5" s="1"/>
  <c r="K71" i="2"/>
  <c r="H68" i="5" s="1"/>
  <c r="J71" i="2"/>
  <c r="G68" i="5" s="1"/>
  <c r="I71" i="2"/>
  <c r="F68" i="5" s="1"/>
  <c r="N70" i="2"/>
  <c r="K67" i="5" s="1"/>
  <c r="M70" i="2"/>
  <c r="J67" i="5" s="1"/>
  <c r="L70" i="2"/>
  <c r="I67" i="5" s="1"/>
  <c r="K70" i="2"/>
  <c r="H67" i="5" s="1"/>
  <c r="J70" i="2"/>
  <c r="G67" i="5" s="1"/>
  <c r="I70" i="2"/>
  <c r="F67" i="5" s="1"/>
  <c r="N69" i="2"/>
  <c r="K66" i="5" s="1"/>
  <c r="M69" i="2"/>
  <c r="J66" i="5" s="1"/>
  <c r="L69" i="2"/>
  <c r="I66" i="5" s="1"/>
  <c r="K69" i="2"/>
  <c r="H66" i="5" s="1"/>
  <c r="J69" i="2"/>
  <c r="G66" i="5" s="1"/>
  <c r="I69" i="2"/>
  <c r="F66" i="5" s="1"/>
  <c r="N68" i="2"/>
  <c r="K65" i="5" s="1"/>
  <c r="M68" i="2"/>
  <c r="J65" i="5" s="1"/>
  <c r="L68" i="2"/>
  <c r="I65" i="5" s="1"/>
  <c r="K68" i="2"/>
  <c r="H65" i="5" s="1"/>
  <c r="J68" i="2"/>
  <c r="G65" i="5" s="1"/>
  <c r="I68" i="2"/>
  <c r="F65" i="5" s="1"/>
  <c r="N67" i="2"/>
  <c r="K63" i="5" s="1"/>
  <c r="M67" i="2"/>
  <c r="J63" i="5" s="1"/>
  <c r="L67" i="2"/>
  <c r="I63" i="5" s="1"/>
  <c r="K67" i="2"/>
  <c r="H63" i="5" s="1"/>
  <c r="J67" i="2"/>
  <c r="G63" i="5" s="1"/>
  <c r="I67" i="2"/>
  <c r="F63" i="5" s="1"/>
  <c r="N66" i="2"/>
  <c r="K62" i="5" s="1"/>
  <c r="M66" i="2"/>
  <c r="J62" i="5" s="1"/>
  <c r="L66" i="2"/>
  <c r="I62" i="5" s="1"/>
  <c r="K66" i="2"/>
  <c r="H62" i="5" s="1"/>
  <c r="J66" i="2"/>
  <c r="G62" i="5" s="1"/>
  <c r="I66" i="2"/>
  <c r="F62" i="5" s="1"/>
  <c r="N65" i="2"/>
  <c r="K61" i="5" s="1"/>
  <c r="M65" i="2"/>
  <c r="J61" i="5" s="1"/>
  <c r="L65" i="2"/>
  <c r="I61" i="5" s="1"/>
  <c r="K65" i="2"/>
  <c r="H61" i="5" s="1"/>
  <c r="J65" i="2"/>
  <c r="G61" i="5" s="1"/>
  <c r="I65" i="2"/>
  <c r="F61" i="5" s="1"/>
  <c r="N64" i="2"/>
  <c r="K60" i="5" s="1"/>
  <c r="M64" i="2"/>
  <c r="J60" i="5" s="1"/>
  <c r="L64" i="2"/>
  <c r="I60" i="5" s="1"/>
  <c r="K64" i="2"/>
  <c r="H60" i="5" s="1"/>
  <c r="J64" i="2"/>
  <c r="G60" i="5" s="1"/>
  <c r="I64" i="2"/>
  <c r="F60" i="5" s="1"/>
  <c r="N63" i="2"/>
  <c r="K59" i="5" s="1"/>
  <c r="M63" i="2"/>
  <c r="J59" i="5" s="1"/>
  <c r="L63" i="2"/>
  <c r="I59" i="5" s="1"/>
  <c r="K63" i="2"/>
  <c r="H59" i="5" s="1"/>
  <c r="J63" i="2"/>
  <c r="G59" i="5" s="1"/>
  <c r="I63" i="2"/>
  <c r="F59" i="5" s="1"/>
  <c r="N62" i="2"/>
  <c r="K58" i="5" s="1"/>
  <c r="M62" i="2"/>
  <c r="J58" i="5" s="1"/>
  <c r="L62" i="2"/>
  <c r="I58" i="5" s="1"/>
  <c r="K62" i="2"/>
  <c r="H58" i="5" s="1"/>
  <c r="J62" i="2"/>
  <c r="G58" i="5" s="1"/>
  <c r="I62" i="2"/>
  <c r="F58" i="5" s="1"/>
  <c r="N61" i="2"/>
  <c r="K57" i="5" s="1"/>
  <c r="M61" i="2"/>
  <c r="J57" i="5" s="1"/>
  <c r="L61" i="2"/>
  <c r="I57" i="5" s="1"/>
  <c r="K61" i="2"/>
  <c r="H57" i="5" s="1"/>
  <c r="J61" i="2"/>
  <c r="G57" i="5" s="1"/>
  <c r="I61" i="2"/>
  <c r="F57" i="5" s="1"/>
  <c r="N60" i="2"/>
  <c r="K56" i="5" s="1"/>
  <c r="M60" i="2"/>
  <c r="J56" i="5" s="1"/>
  <c r="L60" i="2"/>
  <c r="I56" i="5" s="1"/>
  <c r="K60" i="2"/>
  <c r="H56" i="5" s="1"/>
  <c r="J60" i="2"/>
  <c r="G56" i="5" s="1"/>
  <c r="I60" i="2"/>
  <c r="F56" i="5" s="1"/>
  <c r="N59" i="2"/>
  <c r="K55" i="5" s="1"/>
  <c r="M59" i="2"/>
  <c r="J55" i="5" s="1"/>
  <c r="L59" i="2"/>
  <c r="I55" i="5" s="1"/>
  <c r="K59" i="2"/>
  <c r="H55" i="5" s="1"/>
  <c r="J59" i="2"/>
  <c r="G55" i="5" s="1"/>
  <c r="I59" i="2"/>
  <c r="F55" i="5" s="1"/>
  <c r="N58" i="2"/>
  <c r="K54" i="5" s="1"/>
  <c r="M58" i="2"/>
  <c r="J54" i="5" s="1"/>
  <c r="L58" i="2"/>
  <c r="I54" i="5" s="1"/>
  <c r="K58" i="2"/>
  <c r="H54" i="5" s="1"/>
  <c r="J58" i="2"/>
  <c r="G54" i="5" s="1"/>
  <c r="I58" i="2"/>
  <c r="F54" i="5" s="1"/>
  <c r="N57" i="2"/>
  <c r="K53" i="5" s="1"/>
  <c r="M57" i="2"/>
  <c r="J53" i="5" s="1"/>
  <c r="L57" i="2"/>
  <c r="I53" i="5" s="1"/>
  <c r="K57" i="2"/>
  <c r="H53" i="5" s="1"/>
  <c r="J57" i="2"/>
  <c r="G53" i="5" s="1"/>
  <c r="I57" i="2"/>
  <c r="F53" i="5" s="1"/>
  <c r="N56" i="2"/>
  <c r="K52" i="5" s="1"/>
  <c r="M56" i="2"/>
  <c r="J52" i="5" s="1"/>
  <c r="L56" i="2"/>
  <c r="I52" i="5" s="1"/>
  <c r="K56" i="2"/>
  <c r="H52" i="5" s="1"/>
  <c r="J56" i="2"/>
  <c r="G52" i="5" s="1"/>
  <c r="I56" i="2"/>
  <c r="F52" i="5" s="1"/>
  <c r="N55" i="2"/>
  <c r="K51" i="5" s="1"/>
  <c r="M55" i="2"/>
  <c r="J51" i="5" s="1"/>
  <c r="L55" i="2"/>
  <c r="I51" i="5" s="1"/>
  <c r="K55" i="2"/>
  <c r="H51" i="5" s="1"/>
  <c r="J55" i="2"/>
  <c r="G51" i="5" s="1"/>
  <c r="I55" i="2"/>
  <c r="F51" i="5" s="1"/>
  <c r="N54" i="2"/>
  <c r="K50" i="5" s="1"/>
  <c r="M54" i="2"/>
  <c r="J50" i="5" s="1"/>
  <c r="L54" i="2"/>
  <c r="I50" i="5" s="1"/>
  <c r="K54" i="2"/>
  <c r="H50" i="5" s="1"/>
  <c r="J54" i="2"/>
  <c r="G50" i="5" s="1"/>
  <c r="I54" i="2"/>
  <c r="F50" i="5" s="1"/>
  <c r="N53" i="2"/>
  <c r="K49" i="5" s="1"/>
  <c r="M53" i="2"/>
  <c r="J49" i="5" s="1"/>
  <c r="L53" i="2"/>
  <c r="I49" i="5" s="1"/>
  <c r="K53" i="2"/>
  <c r="H49" i="5" s="1"/>
  <c r="J53" i="2"/>
  <c r="G49" i="5" s="1"/>
  <c r="I53" i="2"/>
  <c r="F49" i="5" s="1"/>
  <c r="N52" i="2"/>
  <c r="K48" i="5" s="1"/>
  <c r="M52" i="2"/>
  <c r="J48" i="5" s="1"/>
  <c r="L52" i="2"/>
  <c r="I48" i="5" s="1"/>
  <c r="K52" i="2"/>
  <c r="H48" i="5" s="1"/>
  <c r="J52" i="2"/>
  <c r="G48" i="5" s="1"/>
  <c r="I52" i="2"/>
  <c r="F48" i="5" s="1"/>
  <c r="N51" i="2"/>
  <c r="K47" i="5" s="1"/>
  <c r="M51" i="2"/>
  <c r="J47" i="5" s="1"/>
  <c r="L51" i="2"/>
  <c r="I47" i="5" s="1"/>
  <c r="K51" i="2"/>
  <c r="H47" i="5" s="1"/>
  <c r="J51" i="2"/>
  <c r="G47" i="5" s="1"/>
  <c r="I51" i="2"/>
  <c r="F47" i="5" s="1"/>
  <c r="N50" i="2"/>
  <c r="K46" i="5" s="1"/>
  <c r="M50" i="2"/>
  <c r="J46" i="5" s="1"/>
  <c r="L50" i="2"/>
  <c r="I46" i="5" s="1"/>
  <c r="K50" i="2"/>
  <c r="H46" i="5" s="1"/>
  <c r="J50" i="2"/>
  <c r="G46" i="5" s="1"/>
  <c r="I50" i="2"/>
  <c r="F46" i="5" s="1"/>
  <c r="N49" i="2"/>
  <c r="K45" i="5" s="1"/>
  <c r="M49" i="2"/>
  <c r="J45" i="5" s="1"/>
  <c r="L49" i="2"/>
  <c r="I45" i="5" s="1"/>
  <c r="K49" i="2"/>
  <c r="H45" i="5" s="1"/>
  <c r="J49" i="2"/>
  <c r="G45" i="5" s="1"/>
  <c r="I49" i="2"/>
  <c r="F45" i="5" s="1"/>
  <c r="N48" i="2"/>
  <c r="K44" i="5" s="1"/>
  <c r="M48" i="2"/>
  <c r="J44" i="5" s="1"/>
  <c r="L48" i="2"/>
  <c r="I44" i="5" s="1"/>
  <c r="K48" i="2"/>
  <c r="H44" i="5" s="1"/>
  <c r="J48" i="2"/>
  <c r="G44" i="5" s="1"/>
  <c r="I48" i="2"/>
  <c r="F44" i="5" s="1"/>
  <c r="N47" i="2"/>
  <c r="K43" i="5" s="1"/>
  <c r="M47" i="2"/>
  <c r="J43" i="5" s="1"/>
  <c r="L47" i="2"/>
  <c r="I43" i="5" s="1"/>
  <c r="K47" i="2"/>
  <c r="H43" i="5" s="1"/>
  <c r="J47" i="2"/>
  <c r="G43" i="5" s="1"/>
  <c r="I47" i="2"/>
  <c r="F43" i="5" s="1"/>
  <c r="N46" i="2"/>
  <c r="K42" i="5" s="1"/>
  <c r="M46" i="2"/>
  <c r="J42" i="5" s="1"/>
  <c r="L46" i="2"/>
  <c r="I42" i="5" s="1"/>
  <c r="K46" i="2"/>
  <c r="H42" i="5" s="1"/>
  <c r="J46" i="2"/>
  <c r="G42" i="5" s="1"/>
  <c r="I46" i="2"/>
  <c r="F42" i="5" s="1"/>
  <c r="N45" i="2"/>
  <c r="K41" i="5" s="1"/>
  <c r="M45" i="2"/>
  <c r="J41" i="5" s="1"/>
  <c r="L45" i="2"/>
  <c r="I41" i="5" s="1"/>
  <c r="K45" i="2"/>
  <c r="H41" i="5" s="1"/>
  <c r="J45" i="2"/>
  <c r="G41" i="5" s="1"/>
  <c r="I45" i="2"/>
  <c r="F41" i="5" s="1"/>
  <c r="N44" i="2"/>
  <c r="K38" i="5" s="1"/>
  <c r="M44" i="2"/>
  <c r="J38" i="5" s="1"/>
  <c r="L44" i="2"/>
  <c r="I38" i="5" s="1"/>
  <c r="K44" i="2"/>
  <c r="H38" i="5" s="1"/>
  <c r="J44" i="2"/>
  <c r="G38" i="5" s="1"/>
  <c r="I44" i="2"/>
  <c r="F38" i="5" s="1"/>
  <c r="N43" i="2"/>
  <c r="K37" i="5" s="1"/>
  <c r="M43" i="2"/>
  <c r="J37" i="5" s="1"/>
  <c r="L43" i="2"/>
  <c r="I37" i="5" s="1"/>
  <c r="K43" i="2"/>
  <c r="H37" i="5" s="1"/>
  <c r="J43" i="2"/>
  <c r="G37" i="5" s="1"/>
  <c r="I43" i="2"/>
  <c r="F37" i="5" s="1"/>
  <c r="N42" i="2"/>
  <c r="K36" i="5" s="1"/>
  <c r="M42" i="2"/>
  <c r="J36" i="5" s="1"/>
  <c r="L42" i="2"/>
  <c r="I36" i="5" s="1"/>
  <c r="K42" i="2"/>
  <c r="H36" i="5" s="1"/>
  <c r="J42" i="2"/>
  <c r="G36" i="5" s="1"/>
  <c r="I42" i="2"/>
  <c r="F36" i="5" s="1"/>
  <c r="N41" i="2"/>
  <c r="K35" i="5" s="1"/>
  <c r="M41" i="2"/>
  <c r="J35" i="5" s="1"/>
  <c r="L41" i="2"/>
  <c r="I35" i="5" s="1"/>
  <c r="K41" i="2"/>
  <c r="H35" i="5" s="1"/>
  <c r="J41" i="2"/>
  <c r="G35" i="5" s="1"/>
  <c r="I41" i="2"/>
  <c r="F35" i="5" s="1"/>
  <c r="N40" i="2"/>
  <c r="K34" i="5" s="1"/>
  <c r="M40" i="2"/>
  <c r="J34" i="5" s="1"/>
  <c r="L40" i="2"/>
  <c r="I34" i="5" s="1"/>
  <c r="K40" i="2"/>
  <c r="H34" i="5" s="1"/>
  <c r="J40" i="2"/>
  <c r="G34" i="5" s="1"/>
  <c r="I40" i="2"/>
  <c r="F34" i="5" s="1"/>
  <c r="N39" i="2"/>
  <c r="K33" i="5" s="1"/>
  <c r="M39" i="2"/>
  <c r="J33" i="5" s="1"/>
  <c r="L39" i="2"/>
  <c r="I33" i="5" s="1"/>
  <c r="K39" i="2"/>
  <c r="H33" i="5" s="1"/>
  <c r="J39" i="2"/>
  <c r="G33" i="5" s="1"/>
  <c r="I39" i="2"/>
  <c r="F33" i="5" s="1"/>
  <c r="N38" i="2"/>
  <c r="K32" i="5" s="1"/>
  <c r="M38" i="2"/>
  <c r="J32" i="5" s="1"/>
  <c r="L38" i="2"/>
  <c r="I32" i="5" s="1"/>
  <c r="K38" i="2"/>
  <c r="H32" i="5" s="1"/>
  <c r="J38" i="2"/>
  <c r="G32" i="5" s="1"/>
  <c r="I38" i="2"/>
  <c r="F32" i="5" s="1"/>
  <c r="N37" i="2"/>
  <c r="K31" i="5" s="1"/>
  <c r="M37" i="2"/>
  <c r="J31" i="5" s="1"/>
  <c r="L37" i="2"/>
  <c r="I31" i="5" s="1"/>
  <c r="K37" i="2"/>
  <c r="H31" i="5" s="1"/>
  <c r="J37" i="2"/>
  <c r="G31" i="5" s="1"/>
  <c r="I37" i="2"/>
  <c r="F31" i="5" s="1"/>
  <c r="N36" i="2"/>
  <c r="K30" i="5" s="1"/>
  <c r="M36" i="2"/>
  <c r="J30" i="5" s="1"/>
  <c r="L36" i="2"/>
  <c r="I30" i="5" s="1"/>
  <c r="K36" i="2"/>
  <c r="H30" i="5" s="1"/>
  <c r="J36" i="2"/>
  <c r="G30" i="5" s="1"/>
  <c r="I36" i="2"/>
  <c r="F30" i="5" s="1"/>
  <c r="N35" i="2"/>
  <c r="K29" i="5" s="1"/>
  <c r="M35" i="2"/>
  <c r="J29" i="5" s="1"/>
  <c r="L35" i="2"/>
  <c r="I29" i="5" s="1"/>
  <c r="K35" i="2"/>
  <c r="H29" i="5" s="1"/>
  <c r="J35" i="2"/>
  <c r="G29" i="5" s="1"/>
  <c r="I35" i="2"/>
  <c r="F29" i="5" s="1"/>
  <c r="N34" i="2"/>
  <c r="K28" i="5" s="1"/>
  <c r="M34" i="2"/>
  <c r="J28" i="5" s="1"/>
  <c r="L34" i="2"/>
  <c r="I28" i="5" s="1"/>
  <c r="K34" i="2"/>
  <c r="H28" i="5" s="1"/>
  <c r="J34" i="2"/>
  <c r="G28" i="5" s="1"/>
  <c r="I34" i="2"/>
  <c r="F28" i="5" s="1"/>
  <c r="N33" i="2"/>
  <c r="K27" i="5" s="1"/>
  <c r="M33" i="2"/>
  <c r="J27" i="5" s="1"/>
  <c r="L33" i="2"/>
  <c r="I27" i="5" s="1"/>
  <c r="K33" i="2"/>
  <c r="H27" i="5" s="1"/>
  <c r="J33" i="2"/>
  <c r="G27" i="5" s="1"/>
  <c r="I33" i="2"/>
  <c r="F27" i="5" s="1"/>
  <c r="N32" i="2"/>
  <c r="K26" i="5" s="1"/>
  <c r="M32" i="2"/>
  <c r="J26" i="5" s="1"/>
  <c r="L32" i="2"/>
  <c r="I26" i="5" s="1"/>
  <c r="K32" i="2"/>
  <c r="H26" i="5" s="1"/>
  <c r="J32" i="2"/>
  <c r="G26" i="5" s="1"/>
  <c r="I32" i="2"/>
  <c r="F26" i="5" s="1"/>
  <c r="N31" i="2"/>
  <c r="K25" i="5" s="1"/>
  <c r="M31" i="2"/>
  <c r="J25" i="5" s="1"/>
  <c r="L31" i="2"/>
  <c r="I25" i="5" s="1"/>
  <c r="K31" i="2"/>
  <c r="H25" i="5" s="1"/>
  <c r="J31" i="2"/>
  <c r="G25" i="5" s="1"/>
  <c r="I31" i="2"/>
  <c r="F25" i="5" s="1"/>
  <c r="N30" i="2"/>
  <c r="K24" i="5" s="1"/>
  <c r="M30" i="2"/>
  <c r="J24" i="5" s="1"/>
  <c r="L30" i="2"/>
  <c r="I24" i="5" s="1"/>
  <c r="K30" i="2"/>
  <c r="H24" i="5" s="1"/>
  <c r="J30" i="2"/>
  <c r="G24" i="5" s="1"/>
  <c r="I30" i="2"/>
  <c r="F24" i="5" s="1"/>
  <c r="N29" i="2"/>
  <c r="K23" i="5" s="1"/>
  <c r="M29" i="2"/>
  <c r="J23" i="5" s="1"/>
  <c r="L29" i="2"/>
  <c r="I23" i="5" s="1"/>
  <c r="K29" i="2"/>
  <c r="H23" i="5" s="1"/>
  <c r="J29" i="2"/>
  <c r="G23" i="5" s="1"/>
  <c r="I29" i="2"/>
  <c r="F23" i="5" s="1"/>
  <c r="N28" i="2"/>
  <c r="K22" i="5" s="1"/>
  <c r="M28" i="2"/>
  <c r="J22" i="5" s="1"/>
  <c r="L28" i="2"/>
  <c r="I22" i="5" s="1"/>
  <c r="K28" i="2"/>
  <c r="H22" i="5" s="1"/>
  <c r="J28" i="2"/>
  <c r="G22" i="5" s="1"/>
  <c r="I28" i="2"/>
  <c r="F22" i="5" s="1"/>
  <c r="N27" i="2"/>
  <c r="K21" i="5" s="1"/>
  <c r="M27" i="2"/>
  <c r="J21" i="5" s="1"/>
  <c r="L27" i="2"/>
  <c r="I21" i="5" s="1"/>
  <c r="K27" i="2"/>
  <c r="H21" i="5" s="1"/>
  <c r="J27" i="2"/>
  <c r="G21" i="5" s="1"/>
  <c r="I27" i="2"/>
  <c r="F21" i="5" s="1"/>
  <c r="N26" i="2"/>
  <c r="K20" i="5" s="1"/>
  <c r="M26" i="2"/>
  <c r="J20" i="5" s="1"/>
  <c r="L26" i="2"/>
  <c r="I20" i="5" s="1"/>
  <c r="K26" i="2"/>
  <c r="H20" i="5" s="1"/>
  <c r="J26" i="2"/>
  <c r="G20" i="5" s="1"/>
  <c r="I26" i="2"/>
  <c r="F20" i="5" s="1"/>
  <c r="N25" i="2"/>
  <c r="K19" i="5" s="1"/>
  <c r="M25" i="2"/>
  <c r="J19" i="5" s="1"/>
  <c r="L25" i="2"/>
  <c r="I19" i="5" s="1"/>
  <c r="K25" i="2"/>
  <c r="H19" i="5" s="1"/>
  <c r="J25" i="2"/>
  <c r="G19" i="5" s="1"/>
  <c r="I25" i="2"/>
  <c r="F19" i="5" s="1"/>
  <c r="N24" i="2"/>
  <c r="K17" i="5" s="1"/>
  <c r="M24" i="2"/>
  <c r="J17" i="5" s="1"/>
  <c r="L24" i="2"/>
  <c r="I17" i="5" s="1"/>
  <c r="K24" i="2"/>
  <c r="H17" i="5" s="1"/>
  <c r="J24" i="2"/>
  <c r="G17" i="5" s="1"/>
  <c r="I24" i="2"/>
  <c r="F17" i="5" s="1"/>
  <c r="N23" i="2"/>
  <c r="K16" i="5" s="1"/>
  <c r="M23" i="2"/>
  <c r="J16" i="5" s="1"/>
  <c r="L23" i="2"/>
  <c r="I16" i="5" s="1"/>
  <c r="K23" i="2"/>
  <c r="H16" i="5" s="1"/>
  <c r="J23" i="2"/>
  <c r="G16" i="5" s="1"/>
  <c r="I23" i="2"/>
  <c r="F16" i="5" s="1"/>
  <c r="N22" i="2"/>
  <c r="K15" i="5" s="1"/>
  <c r="M22" i="2"/>
  <c r="J15" i="5" s="1"/>
  <c r="L22" i="2"/>
  <c r="I15" i="5" s="1"/>
  <c r="K22" i="2"/>
  <c r="H15" i="5" s="1"/>
  <c r="J22" i="2"/>
  <c r="G15" i="5" s="1"/>
  <c r="I22" i="2"/>
  <c r="F15" i="5" s="1"/>
  <c r="N21" i="2"/>
  <c r="K14" i="5" s="1"/>
  <c r="M21" i="2"/>
  <c r="J14" i="5" s="1"/>
  <c r="L21" i="2"/>
  <c r="I14" i="5" s="1"/>
  <c r="K21" i="2"/>
  <c r="H14" i="5" s="1"/>
  <c r="J21" i="2"/>
  <c r="G14" i="5" s="1"/>
  <c r="I21" i="2"/>
  <c r="F14" i="5" s="1"/>
  <c r="N20" i="2"/>
  <c r="K13" i="5" s="1"/>
  <c r="M20" i="2"/>
  <c r="J13" i="5" s="1"/>
  <c r="L20" i="2"/>
  <c r="I13" i="5" s="1"/>
  <c r="K20" i="2"/>
  <c r="H13" i="5" s="1"/>
  <c r="J20" i="2"/>
  <c r="G13" i="5" s="1"/>
  <c r="I20" i="2"/>
  <c r="F13" i="5" s="1"/>
  <c r="N19" i="2"/>
  <c r="K12" i="5" s="1"/>
  <c r="M19" i="2"/>
  <c r="J12" i="5" s="1"/>
  <c r="L19" i="2"/>
  <c r="I12" i="5" s="1"/>
  <c r="K19" i="2"/>
  <c r="H12" i="5" s="1"/>
  <c r="J19" i="2"/>
  <c r="G12" i="5" s="1"/>
  <c r="I19" i="2"/>
  <c r="F12" i="5" s="1"/>
  <c r="N18" i="2"/>
  <c r="K11" i="5" s="1"/>
  <c r="M18" i="2"/>
  <c r="J11" i="5" s="1"/>
  <c r="L18" i="2"/>
  <c r="I11" i="5" s="1"/>
  <c r="K18" i="2"/>
  <c r="H11" i="5" s="1"/>
  <c r="J18" i="2"/>
  <c r="G11" i="5" s="1"/>
  <c r="I18" i="2"/>
  <c r="F11" i="5" s="1"/>
  <c r="N17" i="2"/>
  <c r="K10" i="5" s="1"/>
  <c r="M17" i="2"/>
  <c r="J10" i="5" s="1"/>
  <c r="L17" i="2"/>
  <c r="I10" i="5" s="1"/>
  <c r="K17" i="2"/>
  <c r="H10" i="5" s="1"/>
  <c r="J17" i="2"/>
  <c r="G10" i="5" s="1"/>
  <c r="I17" i="2"/>
  <c r="F10" i="5" s="1"/>
  <c r="N16" i="2"/>
  <c r="K9" i="5" s="1"/>
  <c r="M16" i="2"/>
  <c r="J9" i="5" s="1"/>
  <c r="L16" i="2"/>
  <c r="I9" i="5" s="1"/>
  <c r="K16" i="2"/>
  <c r="H9" i="5" s="1"/>
  <c r="J16" i="2"/>
  <c r="G9" i="5" s="1"/>
  <c r="I16" i="2"/>
  <c r="F9" i="5" s="1"/>
  <c r="N15" i="2"/>
  <c r="K8" i="5" s="1"/>
  <c r="M15" i="2"/>
  <c r="J8" i="5" s="1"/>
  <c r="L15" i="2"/>
  <c r="I8" i="5" s="1"/>
  <c r="K15" i="2"/>
  <c r="H8" i="5" s="1"/>
  <c r="J15" i="2"/>
  <c r="G8" i="5" s="1"/>
  <c r="I15" i="2"/>
  <c r="F8" i="5" s="1"/>
  <c r="N14" i="2"/>
  <c r="K7" i="5" s="1"/>
  <c r="M14" i="2"/>
  <c r="J7" i="5" s="1"/>
  <c r="L14" i="2"/>
  <c r="I7" i="5" s="1"/>
  <c r="K14" i="2"/>
  <c r="H7" i="5" s="1"/>
  <c r="J14" i="2"/>
  <c r="G7" i="5" s="1"/>
  <c r="I14" i="2"/>
  <c r="F7" i="5" s="1"/>
  <c r="N13" i="2"/>
  <c r="K6" i="5" s="1"/>
  <c r="M13" i="2"/>
  <c r="J6" i="5" s="1"/>
  <c r="L13" i="2"/>
  <c r="I6" i="5" s="1"/>
  <c r="K13" i="2"/>
  <c r="H6" i="5" s="1"/>
  <c r="J13" i="2"/>
  <c r="G6" i="5" s="1"/>
  <c r="I13" i="2"/>
  <c r="F6" i="5" s="1"/>
  <c r="N12" i="2"/>
  <c r="K5" i="5" s="1"/>
  <c r="M12" i="2"/>
  <c r="J5" i="5" s="1"/>
  <c r="L12" i="2"/>
  <c r="I5" i="5" s="1"/>
  <c r="K12" i="2"/>
  <c r="H5" i="5" s="1"/>
  <c r="J12" i="2"/>
  <c r="G5" i="5" s="1"/>
  <c r="I12" i="2"/>
  <c r="F5" i="5" s="1"/>
  <c r="N11" i="2"/>
  <c r="K4" i="5" s="1"/>
  <c r="M11" i="2"/>
  <c r="J4" i="5" s="1"/>
  <c r="L11" i="2"/>
  <c r="I4" i="5" s="1"/>
  <c r="K11" i="2"/>
  <c r="H4" i="5" s="1"/>
  <c r="J11" i="2"/>
  <c r="G4" i="5" s="1"/>
  <c r="I11" i="2"/>
  <c r="F4" i="5" s="1"/>
  <c r="N10" i="2"/>
  <c r="K3" i="5" s="1"/>
  <c r="M10" i="2"/>
  <c r="J3" i="5" s="1"/>
  <c r="L10" i="2"/>
  <c r="K10" i="2"/>
  <c r="J10" i="2"/>
  <c r="I10" i="2"/>
  <c r="I3" i="5" l="1"/>
  <c r="H3" i="5"/>
  <c r="K2" i="5"/>
  <c r="J2" i="5"/>
  <c r="I2" i="5"/>
  <c r="H2" i="5"/>
  <c r="G2" i="5"/>
  <c r="N9" i="2"/>
  <c r="F2" i="5"/>
  <c r="F3" i="5" l="1"/>
  <c r="G3" i="5"/>
  <c r="L9" i="2"/>
  <c r="A42" i="5" l="1"/>
  <c r="A4" i="5"/>
  <c r="B3" i="5"/>
  <c r="A43" i="5" l="1"/>
  <c r="A5" i="5"/>
  <c r="A11" i="2"/>
  <c r="A44" i="5" l="1"/>
  <c r="A6" i="5"/>
  <c r="B4" i="5"/>
  <c r="A12" i="2"/>
  <c r="A45" i="5" l="1"/>
  <c r="A7" i="5"/>
  <c r="A13" i="2"/>
  <c r="B5" i="5"/>
  <c r="A46" i="5" l="1"/>
  <c r="A47" i="5" s="1"/>
  <c r="A8" i="5"/>
  <c r="A14" i="2"/>
  <c r="B6" i="5"/>
  <c r="A9" i="5" l="1"/>
  <c r="A15" i="2"/>
  <c r="B7" i="5"/>
  <c r="A48" i="5"/>
  <c r="A10" i="5" l="1"/>
  <c r="B8" i="5"/>
  <c r="A16" i="2"/>
  <c r="A49" i="5"/>
  <c r="A11" i="5" l="1"/>
  <c r="A17" i="2"/>
  <c r="B9" i="5"/>
  <c r="A50" i="5"/>
  <c r="A12" i="5" l="1"/>
  <c r="A13" i="5" s="1"/>
  <c r="B10" i="5"/>
  <c r="A18" i="2"/>
  <c r="A51" i="5"/>
  <c r="A19" i="2" l="1"/>
  <c r="B11" i="5"/>
  <c r="A52" i="5"/>
  <c r="A14" i="5"/>
  <c r="B12" i="5" l="1"/>
  <c r="A20" i="2"/>
  <c r="A15" i="5"/>
  <c r="A53" i="5"/>
  <c r="A21" i="2" l="1"/>
  <c r="A16" i="5"/>
  <c r="A54" i="5"/>
  <c r="A22" i="2" l="1"/>
  <c r="A55" i="5"/>
  <c r="A17" i="5"/>
  <c r="A23" i="2" l="1"/>
  <c r="A56" i="5"/>
  <c r="A19" i="5"/>
  <c r="A24" i="2" l="1"/>
  <c r="A20" i="5"/>
  <c r="A57" i="5"/>
  <c r="A25" i="2" l="1"/>
  <c r="A58" i="5"/>
  <c r="A21" i="5"/>
  <c r="A26" i="2" l="1"/>
  <c r="A22" i="5"/>
  <c r="A59" i="5"/>
  <c r="A27" i="2" l="1"/>
  <c r="A60" i="5"/>
  <c r="A23" i="5"/>
  <c r="A28" i="2" l="1"/>
  <c r="A61" i="5"/>
  <c r="A24" i="5"/>
  <c r="A29" i="2" l="1"/>
  <c r="A62" i="5"/>
  <c r="A25" i="5"/>
  <c r="A30" i="2" l="1"/>
  <c r="A26" i="5"/>
  <c r="A63" i="5"/>
  <c r="A31" i="2" l="1"/>
  <c r="A65" i="5"/>
  <c r="A27" i="5"/>
  <c r="A32" i="2" l="1"/>
  <c r="A28" i="5"/>
  <c r="A66" i="5"/>
  <c r="A33" i="2" l="1"/>
  <c r="A29" i="5"/>
  <c r="A67" i="5"/>
  <c r="A34" i="2" l="1"/>
  <c r="A30" i="5"/>
  <c r="A68" i="5"/>
  <c r="A35" i="2" l="1"/>
  <c r="A31" i="5"/>
  <c r="A69" i="5"/>
  <c r="A36" i="2" l="1"/>
  <c r="A32" i="5"/>
  <c r="A70" i="5"/>
  <c r="A37" i="2" l="1"/>
  <c r="A72" i="5"/>
  <c r="A33" i="5"/>
  <c r="A38" i="2" l="1"/>
  <c r="A73" i="5"/>
  <c r="A34" i="5"/>
  <c r="A39" i="2" l="1"/>
  <c r="A35" i="5"/>
  <c r="A74" i="5"/>
  <c r="A40" i="2" l="1"/>
  <c r="A36" i="5"/>
  <c r="A75" i="5"/>
  <c r="A41" i="2" l="1"/>
  <c r="A76" i="5"/>
  <c r="A37" i="5"/>
  <c r="A42" i="2" l="1"/>
  <c r="A77" i="5"/>
  <c r="A38" i="5"/>
  <c r="A43" i="2" l="1"/>
  <c r="A79" i="5"/>
  <c r="A44" i="2" l="1"/>
  <c r="A80" i="5"/>
  <c r="A45" i="2" l="1"/>
  <c r="A81" i="5"/>
  <c r="A46" i="2" l="1"/>
  <c r="A82" i="5"/>
  <c r="A47" i="2" l="1"/>
  <c r="A83" i="5"/>
  <c r="A48" i="2" l="1"/>
  <c r="A84" i="5"/>
  <c r="A49" i="2" l="1"/>
  <c r="A85" i="5"/>
  <c r="A50" i="2" l="1"/>
  <c r="A86" i="5"/>
  <c r="A51" i="2" l="1"/>
  <c r="A87" i="5"/>
  <c r="A52" i="2" l="1"/>
  <c r="A88" i="5"/>
  <c r="A53" i="2" l="1"/>
  <c r="A90" i="5"/>
  <c r="A54" i="2" l="1"/>
  <c r="A91" i="5"/>
  <c r="A55" i="2" l="1"/>
  <c r="A92" i="5"/>
  <c r="A56" i="2" l="1"/>
  <c r="A93" i="5"/>
  <c r="A57" i="2" l="1"/>
  <c r="A94" i="5"/>
  <c r="A58" i="2" l="1"/>
  <c r="A95" i="5"/>
  <c r="A59" i="2" l="1"/>
  <c r="A96" i="5"/>
  <c r="A60" i="2" l="1"/>
  <c r="A97" i="5"/>
  <c r="A61" i="2" l="1"/>
  <c r="A98" i="5"/>
  <c r="A62" i="2" l="1"/>
  <c r="A99" i="5"/>
  <c r="A63" i="2" l="1"/>
  <c r="A100" i="5"/>
  <c r="A64" i="2" l="1"/>
  <c r="A101" i="5"/>
  <c r="A65" i="2" l="1"/>
  <c r="A102" i="5"/>
  <c r="A66" i="2" l="1"/>
  <c r="A103" i="5"/>
  <c r="A67" i="2" l="1"/>
  <c r="A104" i="5"/>
  <c r="A68" i="2" l="1"/>
  <c r="A105" i="5"/>
  <c r="A69" i="2" l="1"/>
  <c r="A106" i="5"/>
  <c r="A70" i="2" l="1"/>
  <c r="A107" i="5"/>
  <c r="A71" i="2" l="1"/>
  <c r="A108" i="5"/>
  <c r="A72" i="2" l="1"/>
  <c r="A109" i="5"/>
  <c r="A73" i="2" l="1"/>
  <c r="A110" i="5"/>
  <c r="A74" i="2" l="1"/>
  <c r="A111" i="5"/>
  <c r="A75" i="2" l="1"/>
  <c r="A112" i="5"/>
  <c r="A76" i="2" l="1"/>
  <c r="A114" i="5"/>
  <c r="A77" i="2" l="1"/>
  <c r="A115" i="5"/>
  <c r="A78" i="2" l="1"/>
  <c r="A116" i="5"/>
  <c r="A79" i="2" l="1"/>
  <c r="A117" i="5"/>
  <c r="H9" i="2"/>
  <c r="G9" i="2"/>
  <c r="F9" i="2"/>
  <c r="E9" i="2"/>
  <c r="D9" i="2"/>
  <c r="C9" i="2"/>
  <c r="A80" i="2" l="1"/>
  <c r="B27" i="5"/>
  <c r="B73" i="5"/>
  <c r="B36" i="5"/>
  <c r="B67" i="5"/>
  <c r="B25" i="5"/>
  <c r="B70" i="5"/>
  <c r="B23" i="5"/>
  <c r="B50" i="5"/>
  <c r="B77" i="5"/>
  <c r="B41" i="5"/>
  <c r="B20" i="5"/>
  <c r="B15" i="5"/>
  <c r="B56" i="5"/>
  <c r="B44" i="5"/>
  <c r="B31" i="5"/>
  <c r="B69" i="5"/>
  <c r="B42" i="5"/>
  <c r="B43" i="5"/>
  <c r="B17" i="5"/>
  <c r="B53" i="5"/>
  <c r="B65" i="5"/>
  <c r="B51" i="5"/>
  <c r="B35" i="5"/>
  <c r="B19" i="5"/>
  <c r="B45" i="5"/>
  <c r="B32" i="5"/>
  <c r="B28" i="5"/>
  <c r="B54" i="5"/>
  <c r="B62" i="5"/>
  <c r="B66" i="5"/>
  <c r="B61" i="5"/>
  <c r="B22" i="5"/>
  <c r="B33" i="5"/>
  <c r="B72" i="5"/>
  <c r="B26" i="5"/>
  <c r="B47" i="5"/>
  <c r="B57" i="5"/>
  <c r="B14" i="5"/>
  <c r="B13" i="5"/>
  <c r="B34" i="5"/>
  <c r="B52" i="5"/>
  <c r="B29" i="5"/>
  <c r="B74" i="5"/>
  <c r="B60" i="5"/>
  <c r="B46" i="5"/>
  <c r="B68" i="5"/>
  <c r="B30" i="5"/>
  <c r="B76" i="5"/>
  <c r="B75" i="5"/>
  <c r="B38" i="5"/>
  <c r="B55" i="5"/>
  <c r="B63" i="5"/>
  <c r="B59" i="5"/>
  <c r="B48" i="5"/>
  <c r="B37" i="5"/>
  <c r="B16" i="5"/>
  <c r="B24" i="5"/>
  <c r="B21" i="5"/>
  <c r="B49" i="5"/>
  <c r="B58" i="5"/>
  <c r="A118" i="5"/>
  <c r="B79" i="5" l="1"/>
  <c r="A81" i="2"/>
  <c r="A119" i="5"/>
  <c r="A82" i="2" l="1"/>
  <c r="B80" i="5"/>
  <c r="A120" i="5"/>
  <c r="B81" i="5" l="1"/>
  <c r="A83" i="2"/>
  <c r="A121" i="5"/>
  <c r="A84" i="2" l="1"/>
  <c r="B82" i="5"/>
  <c r="A123" i="5"/>
  <c r="B83" i="5" l="1"/>
  <c r="A85" i="2"/>
  <c r="A124" i="5"/>
  <c r="A86" i="2" l="1"/>
  <c r="B84" i="5"/>
  <c r="A125" i="5"/>
  <c r="B85" i="5" l="1"/>
  <c r="A87" i="2"/>
  <c r="A126" i="5"/>
  <c r="A88" i="2" l="1"/>
  <c r="B86" i="5"/>
  <c r="A127" i="5"/>
  <c r="B87" i="5" l="1"/>
  <c r="A89" i="2"/>
  <c r="A128" i="5"/>
  <c r="A90" i="2" l="1"/>
  <c r="A129" i="5"/>
  <c r="B90" i="5" l="1"/>
  <c r="A91" i="2"/>
  <c r="A130" i="5"/>
  <c r="A92" i="2" l="1"/>
  <c r="A131" i="5"/>
  <c r="A93" i="2" l="1"/>
  <c r="A132" i="5"/>
  <c r="A94" i="2" l="1"/>
  <c r="A133" i="5"/>
  <c r="A95" i="2" l="1"/>
  <c r="A134" i="5"/>
  <c r="A96" i="2" l="1"/>
  <c r="A135" i="5"/>
  <c r="A97" i="2" l="1"/>
  <c r="A136" i="5"/>
  <c r="A98" i="2" l="1"/>
  <c r="A137" i="5"/>
  <c r="A99" i="2" l="1"/>
  <c r="A139" i="5"/>
  <c r="A100" i="2" l="1"/>
  <c r="A140" i="5"/>
  <c r="A101" i="2" l="1"/>
  <c r="A142" i="5"/>
  <c r="A102" i="2" l="1"/>
  <c r="A143" i="5"/>
  <c r="A103" i="2" l="1"/>
  <c r="A144" i="5"/>
  <c r="A104" i="2" l="1"/>
  <c r="A145" i="5"/>
  <c r="A105" i="2" l="1"/>
  <c r="A146" i="5"/>
  <c r="A106" i="2" l="1"/>
  <c r="A147" i="5"/>
  <c r="A107" i="2" l="1"/>
  <c r="A148" i="5"/>
  <c r="A108" i="2" l="1"/>
  <c r="A149" i="5"/>
  <c r="A109" i="2" l="1"/>
  <c r="A150" i="5"/>
  <c r="A110" i="2" l="1"/>
  <c r="A152" i="5"/>
  <c r="A111" i="2" l="1"/>
  <c r="A153" i="5"/>
  <c r="A112" i="2" l="1"/>
  <c r="A154" i="5"/>
  <c r="A113" i="2" l="1"/>
  <c r="A156" i="5"/>
  <c r="A114" i="2" l="1"/>
  <c r="A157" i="5"/>
  <c r="A115" i="2" l="1"/>
  <c r="A158" i="5"/>
  <c r="A116" i="2" l="1"/>
  <c r="A159" i="5"/>
  <c r="A117" i="2" l="1"/>
  <c r="A160" i="5"/>
  <c r="A118" i="2" l="1"/>
  <c r="A161" i="5"/>
  <c r="A119" i="2" l="1"/>
  <c r="A162" i="5"/>
  <c r="A120" i="2" l="1"/>
  <c r="A163" i="5"/>
  <c r="A121" i="2" l="1"/>
  <c r="A164" i="5"/>
  <c r="A122" i="2" l="1"/>
  <c r="A165" i="5"/>
  <c r="A123" i="2" l="1"/>
  <c r="A166" i="5"/>
  <c r="A124" i="2" l="1"/>
  <c r="A167" i="5"/>
  <c r="A125" i="2" l="1"/>
  <c r="A168" i="5"/>
  <c r="A126" i="2" l="1"/>
  <c r="A169" i="5"/>
  <c r="A127" i="2" l="1"/>
  <c r="A170" i="5"/>
  <c r="A128" i="2" l="1"/>
  <c r="A171" i="5"/>
  <c r="A129" i="2" l="1"/>
  <c r="A172" i="5"/>
  <c r="A130" i="2" l="1"/>
  <c r="A173" i="5"/>
  <c r="A131" i="2" l="1"/>
  <c r="A174" i="5"/>
  <c r="A132" i="2" l="1"/>
  <c r="A176" i="5"/>
  <c r="A133" i="2" l="1"/>
  <c r="A177" i="5"/>
  <c r="A134" i="2" l="1"/>
  <c r="A178" i="5"/>
  <c r="A135" i="2" l="1"/>
  <c r="A179" i="5"/>
  <c r="A136" i="2" l="1"/>
  <c r="A180" i="5"/>
  <c r="A137" i="2" l="1"/>
  <c r="A181" i="5"/>
  <c r="A138" i="2" l="1"/>
  <c r="A182" i="5"/>
  <c r="A139" i="2" l="1"/>
  <c r="A183" i="5"/>
  <c r="A140" i="2" l="1"/>
  <c r="A185" i="5"/>
  <c r="A141" i="2" l="1"/>
  <c r="A186" i="5"/>
  <c r="A142" i="2" l="1"/>
  <c r="A187" i="5"/>
  <c r="A143" i="2" l="1"/>
  <c r="A188" i="5"/>
  <c r="A144" i="2" l="1"/>
  <c r="A189" i="5"/>
  <c r="A145" i="2" l="1"/>
  <c r="A190" i="5"/>
  <c r="A146" i="2" l="1"/>
  <c r="A191" i="5"/>
  <c r="A147" i="2" l="1"/>
  <c r="A192" i="5"/>
  <c r="A148" i="2" l="1"/>
  <c r="A193" i="5"/>
  <c r="A149" i="2" l="1"/>
  <c r="A195" i="5"/>
  <c r="A150" i="2" l="1"/>
  <c r="A196" i="5"/>
  <c r="A151" i="2" l="1"/>
  <c r="A197" i="5"/>
  <c r="A152" i="2" l="1"/>
  <c r="A198" i="5"/>
  <c r="A153" i="2" l="1"/>
  <c r="A199" i="5"/>
  <c r="A154" i="2" l="1"/>
  <c r="A200" i="5"/>
  <c r="A155" i="2" l="1"/>
  <c r="A202" i="5"/>
  <c r="A156" i="2" l="1"/>
  <c r="A203" i="5"/>
  <c r="A157" i="2" l="1"/>
  <c r="A204" i="5"/>
  <c r="A158" i="2" l="1"/>
  <c r="A205" i="5"/>
  <c r="A159" i="2" l="1"/>
  <c r="A206" i="5"/>
  <c r="A160" i="2" l="1"/>
  <c r="A208" i="5"/>
  <c r="A161" i="2" l="1"/>
  <c r="A209" i="5"/>
  <c r="A162" i="2" l="1"/>
  <c r="A210" i="5"/>
  <c r="A163" i="2" l="1"/>
  <c r="A211" i="5"/>
  <c r="A164" i="2" l="1"/>
  <c r="A212" i="5"/>
  <c r="A165" i="2" l="1"/>
  <c r="A213" i="5"/>
  <c r="A166" i="2" l="1"/>
  <c r="A214" i="5"/>
  <c r="A167" i="2" l="1"/>
  <c r="A215" i="5"/>
  <c r="A168" i="2" l="1"/>
  <c r="A217" i="5"/>
  <c r="A169" i="2" l="1"/>
  <c r="A218" i="5"/>
  <c r="A170" i="2" l="1"/>
  <c r="A219" i="5"/>
  <c r="A171" i="2" l="1"/>
  <c r="A220" i="5"/>
  <c r="A172" i="2" l="1"/>
  <c r="A221" i="5"/>
  <c r="A173" i="2" l="1"/>
  <c r="A222" i="5"/>
  <c r="A174" i="2" l="1"/>
  <c r="A224" i="5"/>
  <c r="A175" i="2" l="1"/>
  <c r="A225" i="5"/>
  <c r="A176" i="2" l="1"/>
  <c r="A226" i="5"/>
  <c r="A177" i="2" l="1"/>
  <c r="A228" i="5"/>
  <c r="A178" i="2" l="1"/>
  <c r="A229" i="5"/>
  <c r="A179" i="2" l="1"/>
  <c r="A230" i="5"/>
  <c r="A180" i="2" l="1"/>
  <c r="A231" i="5"/>
  <c r="A181" i="2" l="1"/>
  <c r="A232" i="5"/>
  <c r="A182" i="2" l="1"/>
  <c r="A233" i="5"/>
  <c r="A183" i="2" l="1"/>
  <c r="A234" i="5"/>
  <c r="A184" i="2" l="1"/>
  <c r="A236" i="5"/>
  <c r="A185" i="2" l="1"/>
  <c r="A237" i="5"/>
  <c r="A186" i="2" l="1"/>
  <c r="A238" i="5"/>
  <c r="A187" i="2" l="1"/>
  <c r="A239" i="5"/>
  <c r="A188" i="2" l="1"/>
  <c r="A241" i="5"/>
  <c r="A189" i="2" l="1"/>
  <c r="A242" i="5"/>
  <c r="A190" i="2" l="1"/>
  <c r="A243" i="5"/>
  <c r="A191" i="2" l="1"/>
  <c r="A244" i="5"/>
  <c r="A192" i="2" l="1"/>
  <c r="A245" i="5"/>
  <c r="A193" i="2" l="1"/>
  <c r="A246" i="5"/>
  <c r="A194" i="2" l="1"/>
  <c r="A247" i="5"/>
  <c r="A195" i="2" l="1"/>
  <c r="A249" i="5"/>
  <c r="A196" i="2" l="1"/>
  <c r="A250" i="5"/>
  <c r="A197" i="2" l="1"/>
  <c r="A251" i="5"/>
  <c r="A198" i="2" l="1"/>
  <c r="A252" i="5"/>
  <c r="A199" i="2" l="1"/>
  <c r="A253" i="5"/>
  <c r="A200" i="2" l="1"/>
  <c r="A254" i="5"/>
  <c r="A201" i="2" l="1"/>
  <c r="A255" i="5"/>
  <c r="A202" i="2" l="1"/>
  <c r="A256" i="5"/>
  <c r="A203" i="2" l="1"/>
  <c r="A257" i="5"/>
  <c r="A204" i="2" l="1"/>
  <c r="A258" i="5"/>
  <c r="A205" i="2" l="1"/>
  <c r="A259" i="5"/>
  <c r="A206" i="2" l="1"/>
  <c r="A261" i="5"/>
  <c r="A207" i="2" l="1"/>
  <c r="A262" i="5"/>
  <c r="A208" i="2" l="1"/>
  <c r="A263" i="5"/>
  <c r="A209" i="2" l="1"/>
  <c r="A264" i="5"/>
  <c r="A210" i="2" l="1"/>
  <c r="A265" i="5"/>
  <c r="A211" i="2" l="1"/>
  <c r="A267" i="5"/>
  <c r="A212" i="2" l="1"/>
  <c r="A268" i="5"/>
  <c r="A213" i="2" l="1"/>
  <c r="A269" i="5"/>
  <c r="A214" i="2" l="1"/>
  <c r="A270" i="5"/>
  <c r="A215" i="2" l="1"/>
  <c r="A271" i="5"/>
  <c r="A216" i="2" l="1"/>
  <c r="A272" i="5"/>
  <c r="A217" i="2" l="1"/>
  <c r="A273" i="5"/>
  <c r="A218" i="2" l="1"/>
  <c r="A274" i="5"/>
  <c r="A219" i="2" l="1"/>
  <c r="A275" i="5"/>
  <c r="A220" i="2" l="1"/>
  <c r="A276" i="5"/>
  <c r="A221" i="2" l="1"/>
  <c r="A277" i="5"/>
  <c r="A222" i="2" l="1"/>
  <c r="A278" i="5"/>
  <c r="A223" i="2" l="1"/>
  <c r="A279" i="5"/>
  <c r="A224" i="2" l="1"/>
  <c r="A280" i="5"/>
  <c r="A225" i="2" l="1"/>
  <c r="A282" i="5"/>
  <c r="A226" i="2" l="1"/>
  <c r="A283" i="5"/>
  <c r="A227" i="2" l="1"/>
  <c r="A284" i="5"/>
  <c r="A228" i="2" l="1"/>
  <c r="A285" i="5"/>
  <c r="A229" i="2" l="1"/>
  <c r="A286" i="5"/>
  <c r="A230" i="2" l="1"/>
  <c r="A287" i="5"/>
  <c r="A231" i="2" l="1"/>
  <c r="A288" i="5"/>
  <c r="A232" i="2" l="1"/>
  <c r="A289" i="5"/>
  <c r="A233" i="2" l="1"/>
  <c r="A290" i="5"/>
  <c r="A234" i="2" l="1"/>
  <c r="A291" i="5"/>
  <c r="A235" i="2" l="1"/>
  <c r="A292" i="5"/>
  <c r="A236" i="2" l="1"/>
  <c r="A293" i="5"/>
  <c r="A237" i="2" l="1"/>
  <c r="A294" i="5"/>
  <c r="A238" i="2" l="1"/>
  <c r="A295" i="5"/>
  <c r="A239" i="2" l="1"/>
  <c r="A296" i="5"/>
  <c r="A240" i="2" l="1"/>
  <c r="A297" i="5"/>
  <c r="A241" i="2" l="1"/>
  <c r="A298" i="5"/>
  <c r="A242" i="2" l="1"/>
  <c r="A299" i="5"/>
  <c r="A243" i="2" l="1"/>
  <c r="A300" i="5"/>
  <c r="A244" i="2" l="1"/>
  <c r="A301" i="5"/>
  <c r="A245" i="2" l="1"/>
  <c r="A302" i="5"/>
  <c r="A246" i="2" l="1"/>
  <c r="A303" i="5"/>
  <c r="A247" i="2" l="1"/>
  <c r="A304" i="5"/>
  <c r="A248" i="2" l="1"/>
  <c r="A305" i="5"/>
  <c r="A249" i="2" l="1"/>
  <c r="A306" i="5"/>
  <c r="A250" i="2" l="1"/>
  <c r="A307" i="5"/>
  <c r="A251" i="2" l="1"/>
  <c r="A308" i="5"/>
  <c r="A252" i="2" l="1"/>
  <c r="A309" i="5"/>
  <c r="A253" i="2" l="1"/>
  <c r="A310" i="5"/>
  <c r="A254" i="2" l="1"/>
  <c r="A311" i="5"/>
  <c r="A255" i="2" l="1"/>
  <c r="A312" i="5"/>
  <c r="A256" i="2" l="1"/>
  <c r="A313" i="5"/>
  <c r="A257" i="2" l="1"/>
  <c r="A314" i="5"/>
  <c r="A258" i="2" l="1"/>
  <c r="A315" i="5"/>
  <c r="A259" i="2" l="1"/>
  <c r="A317" i="5"/>
  <c r="A260" i="2" l="1"/>
  <c r="A318" i="5"/>
  <c r="A261" i="2" l="1"/>
  <c r="A319" i="5"/>
  <c r="A262" i="2" l="1"/>
  <c r="A320" i="5"/>
  <c r="A263" i="2" l="1"/>
  <c r="A321" i="5"/>
  <c r="A264" i="2" l="1"/>
  <c r="A322" i="5"/>
  <c r="A265" i="2" l="1"/>
  <c r="A323" i="5"/>
  <c r="A266" i="2" l="1"/>
  <c r="A325" i="5"/>
  <c r="A267" i="2" l="1"/>
  <c r="A326" i="5"/>
  <c r="A268" i="2" l="1"/>
  <c r="A327" i="5"/>
  <c r="A269" i="2" l="1"/>
  <c r="A328" i="5"/>
  <c r="A270" i="2" l="1"/>
  <c r="A329" i="5"/>
  <c r="A271" i="2" l="1"/>
  <c r="A330" i="5"/>
  <c r="A272" i="2" l="1"/>
  <c r="A331" i="5"/>
  <c r="A273" i="2" l="1"/>
  <c r="A332" i="5"/>
  <c r="A274" i="2" l="1"/>
  <c r="A333" i="5"/>
  <c r="A275" i="2" l="1"/>
  <c r="A334" i="5"/>
  <c r="A276" i="2" l="1"/>
  <c r="A335" i="5"/>
  <c r="A277" i="2" l="1"/>
  <c r="A336" i="5"/>
  <c r="A278" i="2" l="1"/>
  <c r="A337" i="5"/>
  <c r="A279" i="2" l="1"/>
  <c r="A338" i="5"/>
  <c r="A280" i="2" l="1"/>
  <c r="A339" i="5"/>
  <c r="A281" i="2" l="1"/>
  <c r="A340" i="5"/>
  <c r="A282" i="2" l="1"/>
  <c r="A341" i="5"/>
  <c r="A283" i="2" l="1"/>
  <c r="A342" i="5"/>
  <c r="A284" i="2" l="1"/>
  <c r="A343" i="5"/>
  <c r="A285" i="2" l="1"/>
  <c r="A344" i="5"/>
  <c r="A286" i="2" l="1"/>
  <c r="A345" i="5"/>
  <c r="A287" i="2" l="1"/>
  <c r="A346" i="5"/>
  <c r="A288" i="2" l="1"/>
  <c r="A347" i="5"/>
  <c r="A289" i="2" l="1"/>
  <c r="A348" i="5"/>
  <c r="A290" i="2" l="1"/>
  <c r="A349" i="5"/>
  <c r="A291" i="2" l="1"/>
  <c r="A350" i="5"/>
  <c r="A292" i="2" l="1"/>
  <c r="A351" i="5"/>
  <c r="A293" i="2" l="1"/>
  <c r="A352" i="5"/>
  <c r="A294" i="2" l="1"/>
  <c r="A353" i="5"/>
  <c r="A295" i="2" l="1"/>
  <c r="A355" i="5"/>
  <c r="A296" i="2" l="1"/>
  <c r="A356" i="5"/>
  <c r="A297" i="2" l="1"/>
  <c r="A357" i="5"/>
  <c r="A298" i="2" l="1"/>
  <c r="A358" i="5"/>
  <c r="A299" i="2" l="1"/>
  <c r="A359" i="5"/>
  <c r="A300" i="2" l="1"/>
  <c r="A360" i="5"/>
  <c r="A301" i="2" l="1"/>
  <c r="A361" i="5"/>
  <c r="A302" i="2" l="1"/>
  <c r="A362" i="5"/>
  <c r="A303" i="2" l="1"/>
  <c r="A363" i="5"/>
  <c r="A304" i="2" l="1"/>
  <c r="A364" i="5"/>
  <c r="A305" i="2" l="1"/>
  <c r="A365" i="5"/>
  <c r="A306" i="2" l="1"/>
  <c r="A366" i="5"/>
  <c r="A307" i="2" l="1"/>
  <c r="A368" i="5"/>
  <c r="A308" i="2" l="1"/>
  <c r="A369" i="5"/>
  <c r="A309" i="2" l="1"/>
  <c r="A370" i="5"/>
  <c r="A310" i="2" l="1"/>
  <c r="A371" i="5"/>
  <c r="A311" i="2" l="1"/>
  <c r="A372" i="5"/>
  <c r="A312" i="2" l="1"/>
  <c r="A374" i="5"/>
  <c r="A313" i="2" l="1"/>
  <c r="A375" i="5"/>
  <c r="A314" i="2" l="1"/>
  <c r="A377" i="5"/>
  <c r="A315" i="2" l="1"/>
  <c r="A378" i="5"/>
  <c r="A316" i="2" l="1"/>
  <c r="A379" i="5"/>
  <c r="A317" i="2" l="1"/>
  <c r="A380" i="5"/>
  <c r="A318" i="2" l="1"/>
  <c r="A381" i="5"/>
  <c r="A319" i="2" l="1"/>
  <c r="A382" i="5"/>
  <c r="A320" i="2" l="1"/>
  <c r="A383" i="5"/>
  <c r="A321" i="2" l="1"/>
  <c r="A385" i="5"/>
  <c r="A322" i="2" l="1"/>
  <c r="A386" i="5"/>
  <c r="A323" i="2" l="1"/>
  <c r="A387" i="5"/>
  <c r="A324" i="2" l="1"/>
  <c r="A388" i="5"/>
  <c r="A325" i="2" l="1"/>
  <c r="A389" i="5"/>
  <c r="A326" i="2" l="1"/>
  <c r="A390" i="5"/>
  <c r="A327" i="2" l="1"/>
  <c r="A392" i="5"/>
  <c r="A328" i="2" l="1"/>
  <c r="A393" i="5"/>
  <c r="A329" i="2" l="1"/>
  <c r="A394" i="5"/>
  <c r="A330" i="2" l="1"/>
  <c r="A395" i="5"/>
  <c r="A331" i="2" l="1"/>
  <c r="A397" i="5"/>
  <c r="A332" i="2" l="1"/>
  <c r="A398" i="5"/>
  <c r="A333" i="2" l="1"/>
  <c r="A399" i="5"/>
  <c r="A334" i="2" l="1"/>
  <c r="A400" i="5"/>
  <c r="A335" i="2" l="1"/>
  <c r="A401" i="5"/>
  <c r="A336" i="2" l="1"/>
  <c r="A403" i="5"/>
  <c r="A337" i="2" l="1"/>
  <c r="A404" i="5"/>
  <c r="A338" i="2" l="1"/>
  <c r="A405" i="5"/>
  <c r="A339" i="2" l="1"/>
  <c r="A406" i="5"/>
  <c r="A340" i="2" l="1"/>
  <c r="A407" i="5"/>
  <c r="A341" i="2" l="1"/>
  <c r="A408" i="5"/>
  <c r="A342" i="2" l="1"/>
  <c r="A409" i="5"/>
  <c r="A343" i="2" l="1"/>
  <c r="A344" i="2" l="1"/>
  <c r="A345" i="2" l="1"/>
  <c r="A346" i="2" l="1"/>
  <c r="A347" i="2" l="1"/>
  <c r="A348" i="2" l="1"/>
  <c r="A349" i="2" l="1"/>
  <c r="A350" i="2" l="1"/>
  <c r="A351" i="2" l="1"/>
  <c r="A352" i="2" l="1"/>
  <c r="A353" i="2" l="1"/>
  <c r="A354" i="2" l="1"/>
  <c r="A355" i="2" l="1"/>
  <c r="A356" i="2" l="1"/>
  <c r="A357" i="2" l="1"/>
  <c r="A358" i="2" l="1"/>
  <c r="A359" i="2" l="1"/>
  <c r="A360" i="2" l="1"/>
  <c r="A361" i="2" l="1"/>
  <c r="A362" i="2" l="1"/>
  <c r="A363" i="2" l="1"/>
  <c r="A364" i="2" l="1"/>
  <c r="A365" i="2" l="1"/>
  <c r="A366" i="2" l="1"/>
  <c r="A367" i="2" l="1"/>
  <c r="A368" i="2" l="1"/>
  <c r="A369" i="2" l="1"/>
  <c r="A370" i="2" l="1"/>
  <c r="A371" i="2" l="1"/>
  <c r="A372" i="2" l="1"/>
  <c r="A373" i="2" l="1"/>
  <c r="A374" i="2" l="1"/>
  <c r="A375" i="2" l="1"/>
  <c r="A376" i="2" l="1"/>
  <c r="A377" i="2" l="1"/>
  <c r="A378" i="2" l="1"/>
  <c r="A379" i="2" l="1"/>
  <c r="B105" i="5" l="1"/>
  <c r="B88" i="5"/>
  <c r="B111" i="5"/>
  <c r="B109" i="5"/>
  <c r="B106" i="5"/>
  <c r="B102" i="5"/>
  <c r="B117" i="5"/>
  <c r="B97" i="5"/>
  <c r="B115" i="5"/>
  <c r="B93" i="5"/>
  <c r="B107" i="5"/>
  <c r="B94" i="5"/>
  <c r="B92" i="5"/>
  <c r="B110" i="5"/>
  <c r="B104" i="5"/>
  <c r="B114" i="5"/>
  <c r="B98" i="5"/>
  <c r="B101" i="5"/>
  <c r="B96" i="5"/>
  <c r="B108" i="5"/>
  <c r="B103" i="5"/>
  <c r="B100" i="5"/>
  <c r="B99" i="5"/>
  <c r="B95" i="5"/>
  <c r="B112" i="5"/>
  <c r="B116" i="5"/>
  <c r="B91" i="5"/>
  <c r="B118" i="5"/>
  <c r="B119" i="5"/>
  <c r="B120" i="5"/>
  <c r="B121" i="5"/>
  <c r="B124" i="5"/>
  <c r="B123" i="5"/>
  <c r="B126" i="5"/>
  <c r="B125" i="5"/>
  <c r="B128" i="5"/>
  <c r="B127" i="5"/>
  <c r="B129" i="5"/>
  <c r="B130" i="5"/>
  <c r="B131" i="5"/>
  <c r="B132" i="5"/>
  <c r="B133" i="5"/>
  <c r="B134" i="5"/>
  <c r="B135" i="5"/>
  <c r="B136" i="5"/>
  <c r="B137" i="5"/>
  <c r="B139" i="5"/>
  <c r="B140" i="5"/>
  <c r="B142" i="5"/>
  <c r="B143" i="5"/>
  <c r="B144" i="5"/>
  <c r="B145" i="5"/>
  <c r="B146" i="5"/>
  <c r="B147" i="5"/>
  <c r="B148" i="5"/>
  <c r="B149" i="5"/>
  <c r="B150" i="5"/>
  <c r="B152" i="5"/>
  <c r="B153" i="5"/>
  <c r="B154" i="5"/>
  <c r="B156" i="5"/>
  <c r="B157" i="5"/>
  <c r="B158" i="5"/>
  <c r="B159" i="5"/>
  <c r="B160" i="5"/>
  <c r="B161" i="5"/>
  <c r="B162" i="5"/>
  <c r="B163" i="5"/>
  <c r="B164" i="5"/>
  <c r="B165" i="5"/>
  <c r="B166" i="5"/>
  <c r="B167" i="5"/>
  <c r="B168" i="5"/>
  <c r="B169" i="5"/>
  <c r="B170" i="5"/>
  <c r="B171" i="5"/>
  <c r="B172" i="5"/>
  <c r="B173" i="5"/>
  <c r="B174" i="5"/>
  <c r="B176" i="5"/>
  <c r="B177" i="5"/>
  <c r="B178" i="5"/>
  <c r="B179" i="5"/>
  <c r="B180" i="5"/>
  <c r="B181" i="5"/>
  <c r="B182" i="5"/>
  <c r="B183" i="5"/>
  <c r="B185" i="5"/>
  <c r="B186" i="5"/>
  <c r="B187" i="5"/>
  <c r="B188" i="5"/>
  <c r="B189" i="5"/>
  <c r="B190" i="5"/>
  <c r="B191" i="5"/>
  <c r="B192" i="5"/>
  <c r="B193" i="5"/>
  <c r="B195" i="5"/>
  <c r="B196" i="5"/>
  <c r="B197" i="5"/>
  <c r="B198" i="5"/>
  <c r="B199" i="5"/>
  <c r="B200" i="5"/>
  <c r="B202" i="5"/>
  <c r="B203" i="5"/>
  <c r="B204" i="5"/>
  <c r="B205" i="5"/>
  <c r="B206" i="5"/>
  <c r="B208" i="5"/>
  <c r="B209" i="5"/>
  <c r="B210" i="5"/>
  <c r="B211" i="5"/>
  <c r="B212" i="5"/>
  <c r="B213" i="5"/>
  <c r="B214" i="5"/>
  <c r="B215" i="5"/>
  <c r="B217" i="5"/>
  <c r="B218" i="5"/>
  <c r="B219" i="5"/>
  <c r="B220" i="5"/>
  <c r="B221" i="5"/>
  <c r="B222" i="5"/>
  <c r="B224" i="5"/>
  <c r="B225" i="5"/>
  <c r="B226" i="5"/>
  <c r="B228" i="5"/>
  <c r="B229" i="5"/>
  <c r="B230" i="5"/>
  <c r="B231" i="5"/>
  <c r="B232" i="5"/>
  <c r="B233" i="5"/>
  <c r="B234" i="5"/>
  <c r="B236" i="5"/>
  <c r="B237" i="5"/>
  <c r="B238" i="5"/>
  <c r="B239" i="5"/>
  <c r="B241" i="5"/>
  <c r="B242" i="5"/>
  <c r="B243" i="5"/>
  <c r="B244" i="5"/>
  <c r="B245" i="5"/>
  <c r="B246" i="5"/>
  <c r="B247" i="5"/>
  <c r="B249" i="5"/>
  <c r="B250" i="5"/>
  <c r="B251" i="5"/>
  <c r="B252" i="5"/>
  <c r="B253" i="5"/>
  <c r="B254" i="5"/>
  <c r="B255" i="5"/>
  <c r="B256" i="5"/>
  <c r="B257" i="5"/>
  <c r="B258" i="5"/>
  <c r="B259" i="5"/>
  <c r="B261" i="5"/>
  <c r="B262" i="5"/>
  <c r="B263" i="5"/>
  <c r="B264" i="5"/>
  <c r="B265" i="5"/>
  <c r="B267" i="5"/>
  <c r="B268" i="5"/>
  <c r="B269" i="5"/>
  <c r="B270" i="5"/>
  <c r="B271" i="5"/>
  <c r="B272" i="5"/>
  <c r="B273" i="5"/>
  <c r="B274" i="5"/>
  <c r="B275" i="5"/>
  <c r="B276" i="5"/>
  <c r="B277" i="5"/>
  <c r="B278" i="5"/>
  <c r="B279" i="5"/>
  <c r="B280"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7" i="5"/>
  <c r="B318" i="5"/>
  <c r="B319" i="5"/>
  <c r="B320" i="5"/>
  <c r="B321" i="5"/>
  <c r="B322" i="5"/>
  <c r="B323"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5" i="5"/>
  <c r="B356" i="5"/>
  <c r="B357" i="5"/>
  <c r="B358" i="5"/>
  <c r="B359" i="5"/>
  <c r="B360" i="5"/>
  <c r="B361" i="5"/>
  <c r="B362" i="5"/>
  <c r="B363" i="5"/>
  <c r="B364" i="5"/>
  <c r="B365" i="5"/>
  <c r="B366" i="5"/>
  <c r="B368" i="5"/>
  <c r="B369" i="5"/>
  <c r="B370" i="5"/>
  <c r="B371" i="5"/>
  <c r="B372" i="5"/>
  <c r="B374" i="5"/>
  <c r="B375" i="5"/>
  <c r="B377" i="5"/>
  <c r="B378" i="5"/>
  <c r="B379" i="5"/>
  <c r="B380" i="5"/>
  <c r="B381" i="5"/>
  <c r="B382" i="5"/>
  <c r="B383" i="5"/>
  <c r="B385" i="5"/>
  <c r="B386" i="5"/>
  <c r="B387" i="5"/>
  <c r="B388" i="5"/>
  <c r="B389" i="5"/>
  <c r="B390" i="5"/>
  <c r="B392" i="5"/>
  <c r="B393" i="5"/>
  <c r="B394" i="5"/>
  <c r="B395" i="5"/>
  <c r="B397" i="5"/>
  <c r="B398" i="5"/>
  <c r="B399" i="5"/>
  <c r="B400" i="5"/>
  <c r="B401" i="5"/>
  <c r="B403" i="5"/>
  <c r="B404" i="5"/>
  <c r="B405" i="5"/>
  <c r="B406" i="5"/>
  <c r="B407" i="5"/>
  <c r="B408" i="5"/>
  <c r="B409" i="5"/>
</calcChain>
</file>

<file path=xl/sharedStrings.xml><?xml version="1.0" encoding="utf-8"?>
<sst xmlns="http://schemas.openxmlformats.org/spreadsheetml/2006/main" count="8157" uniqueCount="1647">
  <si>
    <t>NPDES eRule Data Sharing Prioritization</t>
  </si>
  <si>
    <r>
      <rPr>
        <b/>
        <sz val="11"/>
        <color theme="1"/>
        <rFont val="Calibri"/>
        <family val="2"/>
        <scheme val="minor"/>
      </rPr>
      <t>Last Updated:</t>
    </r>
    <r>
      <rPr>
        <sz val="11"/>
        <color theme="1"/>
        <rFont val="Calibri"/>
        <family val="2"/>
        <scheme val="minor"/>
      </rPr>
      <t xml:space="preserve"> 16 October 2024</t>
    </r>
  </si>
  <si>
    <r>
      <rPr>
        <b/>
        <sz val="11"/>
        <rFont val="Calibri"/>
        <family val="2"/>
        <scheme val="minor"/>
      </rPr>
      <t>Note:</t>
    </r>
    <r>
      <rPr>
        <sz val="11"/>
        <rFont val="Calibri"/>
        <family val="2"/>
        <scheme val="minor"/>
      </rPr>
      <t xml:space="preserve"> The 2015 NPDES Electronic Reporting rule (“NPDES eRule”) identified the minimum set of NPDES program data that must be collected or generated by authorized NPDES programs (see Appendix A to 40 CFR part 127). This worksheet provides all of the data elements in Appendix A to 40 CFR part 127. EPA requires authorized NPDES programs to share these data with EPA’s national NPDES data system (ICIS-NPDES) in a timely, accurate, complete, and consistent format (see Subpart C to 40 CFR part 127). Authorized NPDES programs can directly share these data elements with ICIS-NPDES or through other electronic data transfers. This worksheet provides guidance on where states should focus their data sharing efforts. States should first prioritize their data sharing efforts on data elements marked with "</t>
    </r>
    <r>
      <rPr>
        <sz val="11"/>
        <color rgb="FFFF0000"/>
        <rFont val="Calibri"/>
        <family val="2"/>
        <scheme val="minor"/>
      </rPr>
      <t>1</t>
    </r>
    <r>
      <rPr>
        <sz val="11"/>
        <rFont val="Calibri"/>
        <family val="2"/>
        <scheme val="minor"/>
      </rPr>
      <t>" and "</t>
    </r>
    <r>
      <rPr>
        <sz val="11"/>
        <color rgb="FFFF0000"/>
        <rFont val="Calibri"/>
        <family val="2"/>
        <scheme val="minor"/>
      </rPr>
      <t>2</t>
    </r>
    <r>
      <rPr>
        <sz val="11"/>
        <rFont val="Calibri"/>
        <family val="2"/>
        <scheme val="minor"/>
      </rPr>
      <t>" in Column "I". Data elements marked with "</t>
    </r>
    <r>
      <rPr>
        <sz val="11"/>
        <color rgb="FFFF0000"/>
        <rFont val="Calibri"/>
        <family val="2"/>
        <scheme val="minor"/>
      </rPr>
      <t>1</t>
    </r>
    <r>
      <rPr>
        <sz val="11"/>
        <rFont val="Calibri"/>
        <family val="2"/>
        <scheme val="minor"/>
      </rPr>
      <t>" must first be shared with ICIS-NPDES so that NPDES-regulated entities can submit DMRs and/or Sewage Sludge/Biosolids Annual Program Reports. EPA will provide states with further information regarding when they need to electronically transmit Phase 2 data (i.e., data marked with "</t>
    </r>
    <r>
      <rPr>
        <sz val="11"/>
        <color rgb="FFFF0000"/>
        <rFont val="Calibri"/>
        <family val="2"/>
        <scheme val="minor"/>
      </rPr>
      <t>3</t>
    </r>
    <r>
      <rPr>
        <sz val="11"/>
        <rFont val="Calibri"/>
        <family val="2"/>
        <scheme val="minor"/>
      </rPr>
      <t>" in Column "I"). EPA also notes that states should prioritize their efforts to electronically share data with EPA on individually permitted facilities, especially facilities that file DMRs or Sewage Sludge/Biosolids Annual Program Reports.</t>
    </r>
  </si>
  <si>
    <t>Unique Data Element Tracking No.</t>
  </si>
  <si>
    <t>Data Element Name</t>
  </si>
  <si>
    <t>Phase 1 Data</t>
  </si>
  <si>
    <t>Phase 2 Data</t>
  </si>
  <si>
    <t>Data Necessary for ICIS-NPDES to Properly Process DMRs 
(these data are due 21 September 2016)
[see 40 CFR 127.23(a)]</t>
  </si>
  <si>
    <t>NPDES eRule Data Sharing Prioritization
[1 = Highest Priority, 2 = High Priority, 
3 = Phase 2 Data]</t>
  </si>
  <si>
    <t>Compliance Date for Data Sharing with EPA</t>
  </si>
  <si>
    <t>ICIS Data Submission Service
(earliest version available on or after v5.10)</t>
  </si>
  <si>
    <t>X = Updated Needed for ICIS-NPDES</t>
  </si>
  <si>
    <t>Location in EPA's national NPDES data system</t>
  </si>
  <si>
    <t>Spreadsheet Tool for XML Batch Upload Available 
(Yes / No)</t>
  </si>
  <si>
    <t>Appendix A Notes</t>
  </si>
  <si>
    <t>Core NPDES Permitting, Compliance, and Enforcement Data (1)</t>
  </si>
  <si>
    <t>Discharge Monitoring Reports (3)</t>
  </si>
  <si>
    <t xml:space="preserve">Sewage Sludge/Biosolids Annual Program Reports (4) </t>
  </si>
  <si>
    <t>Primary Source: State</t>
  </si>
  <si>
    <t>Primary Source: Facility</t>
  </si>
  <si>
    <t>Facility Type of Ownership</t>
  </si>
  <si>
    <t>X</t>
  </si>
  <si>
    <t/>
  </si>
  <si>
    <t>Facility Site Name</t>
  </si>
  <si>
    <t>Facility Site Address</t>
  </si>
  <si>
    <t>Facility Site City</t>
  </si>
  <si>
    <t>Facility Site State</t>
  </si>
  <si>
    <t>Facility Site Zip Code</t>
  </si>
  <si>
    <t>Facility Site Tribal Land Indicator</t>
  </si>
  <si>
    <t>Facility Site Longitude</t>
  </si>
  <si>
    <t>Facility Site Latitude</t>
  </si>
  <si>
    <t>Facility Contact Affiliation Type</t>
  </si>
  <si>
    <t>Facility Contact First Name</t>
  </si>
  <si>
    <t>Facility Contact Last Name</t>
  </si>
  <si>
    <t>Facility Contact Title</t>
  </si>
  <si>
    <t>Facility Individual E-Mail Address</t>
  </si>
  <si>
    <t>Facility Organization Formal Name</t>
  </si>
  <si>
    <t>NPDES ID</t>
  </si>
  <si>
    <t>Master General Permit Number</t>
  </si>
  <si>
    <t>Permit Type</t>
  </si>
  <si>
    <t>Permit Component</t>
  </si>
  <si>
    <t>Permit Issue Date</t>
  </si>
  <si>
    <t>Discussed in Technical Paper No. 4</t>
  </si>
  <si>
    <t>Permit Effective Date</t>
  </si>
  <si>
    <t>Permit Modification/Amendment Date</t>
  </si>
  <si>
    <t>Permit Expiration Date</t>
  </si>
  <si>
    <t>Permit Termination Date</t>
  </si>
  <si>
    <t>Permit Major/Minor Status Indicator</t>
  </si>
  <si>
    <t>Data Entry Guidance (December 2016)</t>
  </si>
  <si>
    <t>Permit Major/Minor Status Start Date</t>
  </si>
  <si>
    <t>Permit Application Total Design Flow</t>
  </si>
  <si>
    <t>Discussed in Technical Paper No. 2</t>
  </si>
  <si>
    <t>Permit Application Total Actual Average Flow</t>
  </si>
  <si>
    <t>Complete Permit Application/NOI Received Date</t>
  </si>
  <si>
    <t>Permit Application/NOI Received Date</t>
  </si>
  <si>
    <t>Permit Status</t>
  </si>
  <si>
    <t>Master General Permit Industrial Category</t>
  </si>
  <si>
    <t>Permit Issuing Organization Type</t>
  </si>
  <si>
    <t>DMR Non-Receipt</t>
  </si>
  <si>
    <t>Discussed in Technical Paper No. 1 and No. 3, 
Data Entry Guidance (December 2016)</t>
  </si>
  <si>
    <t>DMR Non-Receipt Start Date</t>
  </si>
  <si>
    <t>Applicable Effluent Limitations Guidelines</t>
  </si>
  <si>
    <t>Permit Compliance Tracking Status</t>
  </si>
  <si>
    <t>Permit Compliance Tracking Status Start Date</t>
  </si>
  <si>
    <t>RNC Status (Manual)</t>
  </si>
  <si>
    <t>RNC Status (Manual) Year</t>
  </si>
  <si>
    <t>RNC Status (Manual) Quarter</t>
  </si>
  <si>
    <t>Associated NPDES ID Number</t>
  </si>
  <si>
    <t>Associated NPDES ID Number Reason</t>
  </si>
  <si>
    <t>Receiving POTW ID</t>
  </si>
  <si>
    <t>SIC Code</t>
  </si>
  <si>
    <t>SIC Code Primary Indicator</t>
  </si>
  <si>
    <t>NAICS Code</t>
  </si>
  <si>
    <t>This field is required to be shared with the U.S. EPA when authorized NPDES programs approve NPDES permit coverage after June 12, 2021 (i.e., two years after the effective date of the 2019 NPDES Applications and Program Updates Rule). See February 12, 2019; 84 FR 3324.</t>
  </si>
  <si>
    <t>NAICS Code Primary Indicator</t>
  </si>
  <si>
    <t>Permittee Mailing Address</t>
  </si>
  <si>
    <t>This field was inadvertently deleted from the CFR with the 2020 Phase 2 Extension rule. EPA Regions and states should continue to share these data.</t>
  </si>
  <si>
    <t>Permittee Organization Formal Name</t>
  </si>
  <si>
    <t>Permittee City</t>
  </si>
  <si>
    <t>Permittee State</t>
  </si>
  <si>
    <t>Permittee Zip Code</t>
  </si>
  <si>
    <t>Residual Designation Determination Code</t>
  </si>
  <si>
    <t>Discussed in Technical Paper No. 9</t>
  </si>
  <si>
    <t>Electronic Reporting Waiver Type</t>
  </si>
  <si>
    <t>Discussed in Technical Paper No. 3</t>
  </si>
  <si>
    <t>Electronic Reporting Waiver Expiration Date</t>
  </si>
  <si>
    <t>Electronic Submission Type (General Permit Reports)</t>
  </si>
  <si>
    <t>NPDES Data Group Number</t>
  </si>
  <si>
    <t>Permit Narrative Condition Code</t>
  </si>
  <si>
    <t>Permit Narrative Condition Number</t>
  </si>
  <si>
    <t>Permit Schedule Date</t>
  </si>
  <si>
    <t>Permit Schedule Actual Date</t>
  </si>
  <si>
    <t>Required Report Received Date</t>
  </si>
  <si>
    <t>Permit Schedule Event Code</t>
  </si>
  <si>
    <t>Permitted Feature Application Actual Average Flow (MGD)</t>
  </si>
  <si>
    <t>Permitted Feature Identifier (Permit)</t>
  </si>
  <si>
    <t>Permitted Feature Type</t>
  </si>
  <si>
    <t>Waterbody Name for Permitted Feature</t>
  </si>
  <si>
    <t>Permitted Feature Longitude</t>
  </si>
  <si>
    <t>Permitted Feature Latitude</t>
  </si>
  <si>
    <t>Limit Set Designator</t>
  </si>
  <si>
    <t>Limit Set Type</t>
  </si>
  <si>
    <t>Modification Effective Date (Limit Set)</t>
  </si>
  <si>
    <t>Modification Type (Limit Set)</t>
  </si>
  <si>
    <t>Initial Monitoring Date</t>
  </si>
  <si>
    <t>Initial DMR Due Date</t>
  </si>
  <si>
    <t>Number of Report Units</t>
  </si>
  <si>
    <t>Number of Submission Units</t>
  </si>
  <si>
    <t>Limit Set Status</t>
  </si>
  <si>
    <t>Limit Set Status Start Date</t>
  </si>
  <si>
    <t>Monitoring Location Code</t>
  </si>
  <si>
    <t>Limit Season Number</t>
  </si>
  <si>
    <t>Limit Start Date</t>
  </si>
  <si>
    <t>Limit End Date</t>
  </si>
  <si>
    <t>Change of Limit Status Indicator</t>
  </si>
  <si>
    <t>This field is system generated by ICIS-NPDES</t>
  </si>
  <si>
    <t>Limit Stay Type</t>
  </si>
  <si>
    <t>Limit Stay Start Date</t>
  </si>
  <si>
    <t>Limit Stay End Date</t>
  </si>
  <si>
    <t>Reason for Limit Stay</t>
  </si>
  <si>
    <t>Stay Limit Value</t>
  </si>
  <si>
    <t>Limit Type</t>
  </si>
  <si>
    <t>Enforcement Action ID</t>
  </si>
  <si>
    <t>Final Order ID</t>
  </si>
  <si>
    <t>Modification Effective Date</t>
  </si>
  <si>
    <t>Modification Type</t>
  </si>
  <si>
    <t>Limit Parameter Code</t>
  </si>
  <si>
    <t>Limit Months</t>
  </si>
  <si>
    <t>Limit Value Type</t>
  </si>
  <si>
    <t>Limit Quantity or Concentration Units</t>
  </si>
  <si>
    <t>Statistical Base Code</t>
  </si>
  <si>
    <t>Optional Monitoring Code</t>
  </si>
  <si>
    <t>Limit Value Qualifier</t>
  </si>
  <si>
    <t>Limit Value</t>
  </si>
  <si>
    <t>Biosolids/Sewage Sludge Management Facility Type</t>
  </si>
  <si>
    <t>Discussed in Technical Paper No. 5. Data destination will switch from ICIS-NPDES to OECA Data Store.</t>
  </si>
  <si>
    <t>Biosolids or Sewage Sludge Treatment Processes (Permit)</t>
  </si>
  <si>
    <t>Biosolids or Sewage Sludge Form (Permit)</t>
  </si>
  <si>
    <t>Biosolids or Sewage Sludge Management Practice (Permit)</t>
  </si>
  <si>
    <t>Biosolids or Sewage Sludge Pathogen Class (Permit)</t>
  </si>
  <si>
    <t>Biosolids or Sewage Sludge Vector Attraction Reduction Options (Permit)</t>
  </si>
  <si>
    <t>Biosolids or Sewage Sludge Pathogen Reduction Options (Permit)</t>
  </si>
  <si>
    <t>Biosolids or Sewage Sludge Amount (Permit)</t>
  </si>
  <si>
    <t>Facility CAAP Status</t>
  </si>
  <si>
    <t>Discussed in Technical Paper No. 6</t>
  </si>
  <si>
    <t>Facility CAFO Type</t>
  </si>
  <si>
    <t>CAFO Designation Date</t>
  </si>
  <si>
    <t>CAFO Designation Reason</t>
  </si>
  <si>
    <t>CAFO Animal Types</t>
  </si>
  <si>
    <t>CAFO Animal Maximum Numbers</t>
  </si>
  <si>
    <t>CAFO Animal Maximum Numbers in Open Confinement</t>
  </si>
  <si>
    <t>CAFO MLPW</t>
  </si>
  <si>
    <t>CAFO MLPW Amounts</t>
  </si>
  <si>
    <t>CAFO MLPW Amounts Units</t>
  </si>
  <si>
    <t>CAFO MLPW Transferred</t>
  </si>
  <si>
    <t>Total Number of Acres Available for Land Application</t>
  </si>
  <si>
    <t>CAFO MLPW Containment and Storage Type</t>
  </si>
  <si>
    <t>CAFO MLPW Containment and Storage Maximum Capacity Amounts</t>
  </si>
  <si>
    <t>CAFO MLPW Containment and Storage Maximum Capacity Amounts Unit</t>
  </si>
  <si>
    <t>No Exposure Certification Approval Date</t>
  </si>
  <si>
    <t>Low Erosivity Waiver or Other Waiver From Stormwater Controls Approval Date</t>
  </si>
  <si>
    <t>Discussed in Technical Paper No. 9. ICIS-NPDES has an existing table and column for these data (Existing Table: ICIS_PERM_CONSTRUCTION, Existing Column: CONST_WAIVER_AUTH_DATE).</t>
  </si>
  <si>
    <t>Total Area of the Site</t>
  </si>
  <si>
    <t>Total Activity Area (Construction)</t>
  </si>
  <si>
    <t>Post-Construction Total Impervious Area</t>
  </si>
  <si>
    <t>Proposed Stormwater Best Management Practices for Construction Activities</t>
  </si>
  <si>
    <t>Post-Construction Stormwater Best Management Practices for Construction Activities</t>
  </si>
  <si>
    <t>Soil and Fill Material Description</t>
  </si>
  <si>
    <t>Runoff Coefficient of the Site (Post-Construction)</t>
  </si>
  <si>
    <t>Estimated Construction Project Start Date</t>
  </si>
  <si>
    <t>Estimated Construction Project End Date</t>
  </si>
  <si>
    <t>Total Surface Area Drained (Industrial)</t>
  </si>
  <si>
    <t>Total Impervious Surface Area (Industrial)</t>
  </si>
  <si>
    <t>Proposed Stormwater Best Management Practices (Industrial)</t>
  </si>
  <si>
    <t>MS4 Permit Class</t>
  </si>
  <si>
    <t>Discussed in Technical Paper No. 9. MS4 Permit component data destination will switch from ICIS-NPDES to OECA Data Store</t>
  </si>
  <si>
    <t>Unique MS4 Regulated Entity Identifier</t>
  </si>
  <si>
    <t>Unique MS4 Activity Identifier</t>
  </si>
  <si>
    <t>Public Education and Outreach Permit Requirements</t>
  </si>
  <si>
    <t>Deadlines Associated With Public Education and Outreach Permit Requirements</t>
  </si>
  <si>
    <t>Public Involvement/Participation Permit Requirements</t>
  </si>
  <si>
    <t>Deadlines Associated With Public Involvement/Participation Permit Requirements</t>
  </si>
  <si>
    <t>Illicit Discharge Detection and Elimination Permit Requirements</t>
  </si>
  <si>
    <t>Deadlines Associated With Illicit Discharge Detection and Elimination Permit Requirements</t>
  </si>
  <si>
    <t>Construction Site Stormwater Runoff Control Permit Requirements</t>
  </si>
  <si>
    <t>Deadlines Associated with the Construction Site Stormwater Runoff Control Permit Requirements</t>
  </si>
  <si>
    <t>Post-Construction Stormwater Management in New Development and Redevelopment Permit Requirements</t>
  </si>
  <si>
    <t>Deadlines Associated with the Post-Construction Stormwater Management in New Development and Redevelopment Permit Requirements</t>
  </si>
  <si>
    <t>Pollution Prevention/Good Housekeeping for Municipal Operations Permit Requirements</t>
  </si>
  <si>
    <t>Deadlines Associated with the Pollution Prevention/Good Housekeeping for Municipal Operations Permit Requirements</t>
  </si>
  <si>
    <t>Other Applicable Permit Requirements</t>
  </si>
  <si>
    <t>Deadlines Associated with the Other Applicable Permit Requirements</t>
  </si>
  <si>
    <t>MS4 Industrial Stormwater Control (for Phase I MS4s only)</t>
  </si>
  <si>
    <t>Deadlines Associated with Industrial Stormwater Control</t>
  </si>
  <si>
    <t>Name of Collection System</t>
  </si>
  <si>
    <t>Owner Type of Collection System</t>
  </si>
  <si>
    <t>Collection System Identifier</t>
  </si>
  <si>
    <t>Population of Collection System</t>
  </si>
  <si>
    <t>Percentage of Collection System That Is a Combined Sewer System</t>
  </si>
  <si>
    <t>POTW Wastewater Treatment Technology Level Description</t>
  </si>
  <si>
    <t>POTW Wastewater Disinfection Technology</t>
  </si>
  <si>
    <t>POTW Wastewater Treatment Technology Unit Operations</t>
  </si>
  <si>
    <t>Long-Term CSO Control Plan Permit Requirements and Compliance</t>
  </si>
  <si>
    <t>Nine Minimum CSO Controls Developed</t>
  </si>
  <si>
    <t>Nine Minimum CSO Controls Implemented</t>
  </si>
  <si>
    <t>LTCP Submission and Approval Type</t>
  </si>
  <si>
    <t>LTCP Approval Date</t>
  </si>
  <si>
    <t>Enforceable Mechanism and Schedule to Complete LTCP and CSO Controls</t>
  </si>
  <si>
    <t>Actual Date Completed LTCP and CSO Controls</t>
  </si>
  <si>
    <t>Approved Post-Construction Compliance Monitoring Program</t>
  </si>
  <si>
    <t>Other CSO Control Measures with Compliance Schedule</t>
  </si>
  <si>
    <t>Pretreatment Program Required Indicator</t>
  </si>
  <si>
    <t>This data element can be used to track initial program approval and should be shared now. ICIS-NPDES and schemas will need to be updated to accommodate the tracking of substantial modificiations. Discussed in Technical Paper No. 7. Reference data for this code will be updated in ICIS-NPDES.</t>
  </si>
  <si>
    <t>Pretreatment Program Approval or Modification Date</t>
  </si>
  <si>
    <t>This data element can be used to track initial program approval and should be shared now. ICIS-NPDES and schemas will need to be updated to accommodate the tracking of substantial modificiations. Discussed in Technical Paper No. 7.</t>
  </si>
  <si>
    <t>Pretreatment Program Modification Type</t>
  </si>
  <si>
    <t>Discussed in Technical Paper No. 7</t>
  </si>
  <si>
    <t>Industrial User Type</t>
  </si>
  <si>
    <t>Significant Industrial User Subject to Local Limits</t>
  </si>
  <si>
    <t>Discussed in Technical Paper No. 7. These data will be collected on the Pretreatment Program Annual Report [40 CFR 403.12(i)].</t>
  </si>
  <si>
    <t>Significant Industrial User Subject to Local Limits More Stringent Than Categorical Standards</t>
  </si>
  <si>
    <t>Significant Industrial User Wastewater Flow Rate</t>
  </si>
  <si>
    <t>Discussed in Technical Paper No. 7. EPA recommends that this data element reuse the "TotalApplicationAverageFlowNumber" tag in the "BasicPermitSubmission" payload.</t>
  </si>
  <si>
    <t>Industrial User Causing Problems at POTW</t>
  </si>
  <si>
    <t>Discussed in Technical Paper No. 7. These data are reported on NPDES Form 2A (Table F); however, these data are better colleted from Pretreatment Program Annual Report[40 CFR 403.12(i)] [40 CFR 403.12(i)] and SIU/CIU Semi-Annual Reports [40 CFR 403.12(e) &amp; (h)].</t>
  </si>
  <si>
    <t>Receiving RCRA Waste</t>
  </si>
  <si>
    <t>Receiving Remediation Waste</t>
  </si>
  <si>
    <t>Control Authority Identifier</t>
  </si>
  <si>
    <t>Cooling Water Intake Applicable Subpart</t>
  </si>
  <si>
    <t>Discussed in Technical Paper No. 8</t>
  </si>
  <si>
    <t>Design Intake Flow for Cooling Water Intake Structure(s)</t>
  </si>
  <si>
    <t>Actual Intake Flow for Cooling Water Intake Structure(s)</t>
  </si>
  <si>
    <t>Location Type for Cooling Water Intake Structure</t>
  </si>
  <si>
    <t>Actual Through-Screen Velocity</t>
  </si>
  <si>
    <t>Source Water for Cooling Purposes</t>
  </si>
  <si>
    <t>Cooling Water Intake Structure Chosen Compliance Method</t>
  </si>
  <si>
    <t>Source Water Baseline Biological Characterization Data: Threatened or Endangered Status</t>
  </si>
  <si>
    <t>Variance Type</t>
  </si>
  <si>
    <t>Variance Request Version</t>
  </si>
  <si>
    <t>Variance Status</t>
  </si>
  <si>
    <t>Variance Submission Date</t>
  </si>
  <si>
    <t>Public Notice of Section 316(a) Requests</t>
  </si>
  <si>
    <t>Variance Action Date</t>
  </si>
  <si>
    <t>Compliance Monitoring Identifier</t>
  </si>
  <si>
    <t>Permitted Feature Identifier (Compliance Monitoring Activity)</t>
  </si>
  <si>
    <t>Discussed in Technical Paper No. 2 (for Wet-weather CSOs reported on DMRs)</t>
  </si>
  <si>
    <t>Electronic Submission Type (Compliance Monitoring Activity)</t>
  </si>
  <si>
    <t>Compliance Monitoring Activity Actual End Date</t>
  </si>
  <si>
    <t>Compliance Monitoring Activity</t>
  </si>
  <si>
    <t>Compliance Monitoring Type</t>
  </si>
  <si>
    <t>Biomonitoring Test Type</t>
  </si>
  <si>
    <t>Compliance Monitoring Action Reason</t>
  </si>
  <si>
    <t>Was this a State, Federal or Joint (State/Federal) Inspection?</t>
  </si>
  <si>
    <t>Programs Evaluated</t>
  </si>
  <si>
    <t>Deficiencies Identified Through the Biosolids/Sewage Sludge Compliance Monitoring</t>
  </si>
  <si>
    <t>Discussed in Technical Paper No. 5</t>
  </si>
  <si>
    <t>Deficiencies Identified Through the MS4 Compliance Monitoring</t>
  </si>
  <si>
    <t>Deficiencies Identified Through the Pretreatment Compliance Monitoring</t>
  </si>
  <si>
    <t>Deficiencies Identified Through the Sewer Overflow/Bypass Compliance Monitoring</t>
  </si>
  <si>
    <t>Animal Types (Inspection)</t>
  </si>
  <si>
    <t>Animal Numbers (Inspection)</t>
  </si>
  <si>
    <t>Animal Numbers in Open Confinement (Inspection)</t>
  </si>
  <si>
    <t>MLPW Containment and Storage Type (Inspection)</t>
  </si>
  <si>
    <t>MLPW Containment and Storage Type Within Design Capacity (Inspection)</t>
  </si>
  <si>
    <t>AFO/CAFO Unauthorized Discharges (Inspection)</t>
  </si>
  <si>
    <t>Permit Requirements Implementation (Inspection)</t>
  </si>
  <si>
    <t>Limit Set Designator (Compliance Monitoring Activity)</t>
  </si>
  <si>
    <t>Parameter Code (Compliance Monitoring Activity)</t>
  </si>
  <si>
    <t>Monitoring Location Code (Compliance Monitoring Activity)</t>
  </si>
  <si>
    <t>Limit Season Number (Compliance Monitoring Activity)</t>
  </si>
  <si>
    <t>Monitoring Period End Date (Compliance Monitoring Activity)</t>
  </si>
  <si>
    <t>No Data Indicator (NODI) (Compliance Monitoring Activity)</t>
  </si>
  <si>
    <t>Value (Compliance Monitoring Activity)</t>
  </si>
  <si>
    <t>Quantity or Concentration Units (Compliance Monitoring Activity)</t>
  </si>
  <si>
    <t>Value Received Date (Compliance Monitoring Activity)</t>
  </si>
  <si>
    <t>Value Type (Compliance Monitoring Activity)</t>
  </si>
  <si>
    <t>Value Qualifier (Compliance Monitoring Activity)</t>
  </si>
  <si>
    <t>Program Report Received Date</t>
  </si>
  <si>
    <t>Program Report Event ID</t>
  </si>
  <si>
    <t>Start Date of Reporting Period (Program Report)</t>
  </si>
  <si>
    <t>End Date of Reporting Period (Program Report)</t>
  </si>
  <si>
    <t>NPDES Data Group Number (Program Report)</t>
  </si>
  <si>
    <t>Biosolids or Sewage Sludge Treatment Processes</t>
  </si>
  <si>
    <t>Biosolids or Sewage Sludge Analytical Methods</t>
  </si>
  <si>
    <t>Biosolids or Sewage Sludge Form</t>
  </si>
  <si>
    <t>Biosolids or Sewage Sludge Management Practice</t>
  </si>
  <si>
    <t>Biosolids or Sewage Sludge Pathogen Class</t>
  </si>
  <si>
    <t>Biosolids or Sewage Sludge Amount (Program Report)</t>
  </si>
  <si>
    <t>Biosolids or Sewage Sludge Pathogen Reduction Options</t>
  </si>
  <si>
    <t>Biosolids or Sewage Sludge Vector Attraction Reduction Options</t>
  </si>
  <si>
    <t>Biosolids or Sewage Sludge Monitored Parameter</t>
  </si>
  <si>
    <t>Biosolids or Sewage Sludge Monitored Parameter Value</t>
  </si>
  <si>
    <t>Biosolids or Sewage Sludge Monitored Parameter Units</t>
  </si>
  <si>
    <t>Biosolids or Sewage Sludge Monitored Parameter End Date</t>
  </si>
  <si>
    <t>Biosolids or Sewage Sludge—Surface Disposal Maximum Allowable Pollutant Concentration</t>
  </si>
  <si>
    <t>Biosolids or Sewage Sludge—Violations</t>
  </si>
  <si>
    <t>Data element name and description modified by 2020 Phase 2 Extension rule. The violations are tracked separately for each SSUID. Discussed in Technical Paper No. 5. These violations should be routed to ICIS-NPDES as Single Event Violations (SEV code starts with "R" and ends with "B").</t>
  </si>
  <si>
    <t>CAFO Animal Types (Program Report)</t>
  </si>
  <si>
    <t>CAFO Animal Maximum Number (Program Report)</t>
  </si>
  <si>
    <t>CAFO Animal Maximum Number in Open Confinement (Program Report)</t>
  </si>
  <si>
    <t>CAFO MLPW (Program Report)</t>
  </si>
  <si>
    <t>CAFO MLPW Amounts (Program Report)</t>
  </si>
  <si>
    <t>CAFO MLPW Amounts Units (Program Report)</t>
  </si>
  <si>
    <t>CAFO MLPW Transferred (Program Report)</t>
  </si>
  <si>
    <t>Total Number of Acres for Land Application Covered by the Nutrient Management Plan (Program Report)</t>
  </si>
  <si>
    <t>Total Number of Acres Used for Land Application (Program Report)</t>
  </si>
  <si>
    <t>Discharge Type (Program Report)</t>
  </si>
  <si>
    <t>Discovery Dates of Discharges from Production Area (Program Report)</t>
  </si>
  <si>
    <t>Duration of Discharges from Production Area (Program Report)</t>
  </si>
  <si>
    <t>Approximate Volume of Discharge from Production Area (Program Report)</t>
  </si>
  <si>
    <t>Whether NMP Approved or Developed by Certified Planner (Program Report)</t>
  </si>
  <si>
    <t>CAFO MLPW Nitrogen Content (Program Report)</t>
  </si>
  <si>
    <t>CAFO MLPW Phosphorus Content (Program Report)</t>
  </si>
  <si>
    <t>CAFO MLPW Nitrogen or Phosphorus Units (Program Report)</t>
  </si>
  <si>
    <t>CAFO MLPW Nitrogen or Phosphorus Form (Program Report)</t>
  </si>
  <si>
    <t>Field Identification Number (Program Report)</t>
  </si>
  <si>
    <t>Actual Crop(s) Planted for Each Field (Program Report)</t>
  </si>
  <si>
    <t>Actual Crop Yield(s) for Each Field (Program Report)</t>
  </si>
  <si>
    <t>Actual Crop Yield(s) for Each Field Units (Program Report)</t>
  </si>
  <si>
    <t>Method for Calculating Maximum Amounts of Manure, Litter, and Process Wastewater (Program Report)</t>
  </si>
  <si>
    <t>CAFO MLPW Land Application For Each Field (Program Report)</t>
  </si>
  <si>
    <t>CAFO MLPW Land Application Maximum Amount For Each Field (Program Report)</t>
  </si>
  <si>
    <t>CAFO MLPW Land Application Actual Amount For Each Field (Program Report)</t>
  </si>
  <si>
    <t>CAFO MLPW Land Application For Each Field Unit (Program Report)</t>
  </si>
  <si>
    <t>Nitrogen Soil Test Measurement (Narrative Rate Approach) (Program Report)</t>
  </si>
  <si>
    <t>Phosphorus Soil Test Measurement (Narrative Rate Approach) (Program Report)</t>
  </si>
  <si>
    <t>Soil Test Measurement Form (Narrative Rate Approach) (Program Report)</t>
  </si>
  <si>
    <t>Soil Test Measurement Unit(s) (Narrative Rate Approach) (Program Report)</t>
  </si>
  <si>
    <t>Nitrogen Amount of Any Supplemental Fertilizer Applied (Program Report)</t>
  </si>
  <si>
    <t>Phosphorus Amount of Any Supplemental Fertilizer Applied (Program Report)</t>
  </si>
  <si>
    <t>Supplemental Fertilizer Applied Units (Program Report)</t>
  </si>
  <si>
    <t>Status of Compliance with MS4 Permit Requirements</t>
  </si>
  <si>
    <t>Results of Information Collected and Analyzed</t>
  </si>
  <si>
    <t>Summary of Activities Undertaken to Comply with the MS4 Permit Requirements</t>
  </si>
  <si>
    <t>Changes to MS4 Permittee's SWMP</t>
  </si>
  <si>
    <t>MS4 Enforcement Action Type</t>
  </si>
  <si>
    <t>MS4 Enforcement Actions Total by Type</t>
  </si>
  <si>
    <t>MS4 Enforcement Agency</t>
  </si>
  <si>
    <t>SNC Published</t>
  </si>
  <si>
    <t>SNC with Pretreatment Enforceable Compliance Schedule Status</t>
  </si>
  <si>
    <t>Local Limits Adoption Date</t>
  </si>
  <si>
    <t>Local Limits Evaluation Date</t>
  </si>
  <si>
    <t>Local Limits Pollutants</t>
  </si>
  <si>
    <t>POTW Discharge Contamination Indicator (Program Report)</t>
  </si>
  <si>
    <t>POTW Biosolids or Sewage Sludge Contamination Indicator (Program Report)</t>
  </si>
  <si>
    <t>Industrial User Control Mechanism Status</t>
  </si>
  <si>
    <t>Duplicate of "PermitStatusCode" tag on the "BasicPermitSubmission" payload.</t>
  </si>
  <si>
    <t>Industrial User Control Mechanism Effective Date</t>
  </si>
  <si>
    <t>Duplicate of "PermitEffectiveDate" tag on the "BasicPermitSubmission" payload.</t>
  </si>
  <si>
    <t>Industrial User Control Mechanism Expiration Date</t>
  </si>
  <si>
    <t>Duplicate of "PermitExpirationDate" tag on the "BasicPermitSubmission" payload.</t>
  </si>
  <si>
    <t>SNC with Pretreatment Standards or Limits (Program Report)</t>
  </si>
  <si>
    <t>SNC with Pretreatment Standards or Limits Pollutants (Program Report)</t>
  </si>
  <si>
    <t>SNC with Reporting Requirements (Program Report)</t>
  </si>
  <si>
    <t>SNC with Other Control Mechanism Requirements (Program Report)</t>
  </si>
  <si>
    <t>Listing of Months in SNC</t>
  </si>
  <si>
    <t>Number of Industrial User Inspections by Control Authority</t>
  </si>
  <si>
    <t>Number of Industrial User Sampling Events by Control Authority</t>
  </si>
  <si>
    <t>Number of Required Industrial User Self-Monitoring Events</t>
  </si>
  <si>
    <t>Actual Number of Industrial User Self-Monitoring Events</t>
  </si>
  <si>
    <t>Types of Industrial User Enforcement Action</t>
  </si>
  <si>
    <t>Number of Industrial User Enforcement Actions</t>
  </si>
  <si>
    <t>Industrial User Cash Civil Penalty Amount Assessed</t>
  </si>
  <si>
    <t>Industrial User Cash Civil Penalty Amount Collected</t>
  </si>
  <si>
    <t>Industrial User POTW Discharge Contamination Indicator (Program Report)</t>
  </si>
  <si>
    <t>Industrial User Biosolids or Sewage Sludge Contamination Indicator (Program Report)</t>
  </si>
  <si>
    <t>Industrial User Wastewater Flow Rate (Program Report)</t>
  </si>
  <si>
    <t>Middle-Tier Significant Industrial User Reduced Reporting Status</t>
  </si>
  <si>
    <t>Non-Significant Categorical Industrial User (NSCIU) Certification Submitted to Control Authority</t>
  </si>
  <si>
    <t>Notification of Changed Discharge Submission</t>
  </si>
  <si>
    <t>Sewer Overflow/Bypass Identifier</t>
  </si>
  <si>
    <t>Sewer Overflow Longitude for Unpermitted Feature (Sewer Overflow/Bypass Event Report)</t>
  </si>
  <si>
    <t>Sewer Overflow Latitude for Unpermitted Feature (Sewer Overflow/Bypass Event Report)</t>
  </si>
  <si>
    <t>Type of Sewer Overflow/Bypass (Sewer Overflow/Bypass Event Report)</t>
  </si>
  <si>
    <t>Type of Sewer Overflow/Bypass Structure</t>
  </si>
  <si>
    <t>Sewer Overflow/Bypass Cause</t>
  </si>
  <si>
    <t>Duration of Sewer Overflow/Bypass (hours) (Sewer Overflow/Bypass Event Report)</t>
  </si>
  <si>
    <t>Sewer Overflow/Bypass Discharge Volume (gallons) (Sewer Overflow/Bypass Event Report)</t>
  </si>
  <si>
    <t>Receiving Waterbody Name for Unpermitted Feature (Sewer Overflow/Bypass Event Report)</t>
  </si>
  <si>
    <t>Wet Weather Occurrence for Sewer Overflow/Bypass Status</t>
  </si>
  <si>
    <t>Corrective Actions Taken or Planned for Sewer Overflow/Bypass (Sewer Overflow/Bypass Event Report)</t>
  </si>
  <si>
    <t>Type of Potential Impact of Sewer Overflow/Bypass (Sewer Overflow/Bypass Event Report)</t>
  </si>
  <si>
    <t>CWA Section 316(b) Biological Monitoring—Species Name (Program Report)</t>
  </si>
  <si>
    <t>CWA Section 316(b) Biological Monitoring—Species Number (Program Report)</t>
  </si>
  <si>
    <t>CWA Section 316(b) Biological Monitoring—Threatened or Endangered Status (Program Report)</t>
  </si>
  <si>
    <t>CWA Section 316(b) Biological Monitoring—Species Impinged and Entrained (Program Report)</t>
  </si>
  <si>
    <t>CWA Section 316(b) Biological Monitoring—Applicable Measures to Protect Designated Critical Habitat (Program Report)</t>
  </si>
  <si>
    <t>Violation Code</t>
  </si>
  <si>
    <t>Discussed in Technical Paper No. 1</t>
  </si>
  <si>
    <t>Violation Date</t>
  </si>
  <si>
    <t>Updates to violation codes are provided in each technical paper. Violation start and end dates are automatically calculated by ICIS-NPDES for the following violations: effluent exceedances (E90), DMR non-receipt violation (D80, D90), schedule violations (C10, C20, C30, C40). EPA automatically detects some violations from electronic program report submissions as SEVs.</t>
  </si>
  <si>
    <t>Agency Identifying the Single Event Violation (SEV)</t>
  </si>
  <si>
    <t>Single Event Violation Start Date</t>
  </si>
  <si>
    <t>Single Event Violation End Date</t>
  </si>
  <si>
    <t>RNC Detection Code</t>
  </si>
  <si>
    <t>RNC Detection Date</t>
  </si>
  <si>
    <t>RNC Resolution Code</t>
  </si>
  <si>
    <t>RNC Resolution Date</t>
  </si>
  <si>
    <t>Enforcement Action Identifier</t>
  </si>
  <si>
    <t>Enforcement Action Forum</t>
  </si>
  <si>
    <t>Enforcement Action Type</t>
  </si>
  <si>
    <t>Programs Violated (Enforcement Action)</t>
  </si>
  <si>
    <t>Enforcement Action Sub-activity Type</t>
  </si>
  <si>
    <t>Enforcement Action Sub-activity Completion Date</t>
  </si>
  <si>
    <t>Final Order Identifier</t>
  </si>
  <si>
    <t>Final Order Type</t>
  </si>
  <si>
    <t>Final Order Issued/Entered Date</t>
  </si>
  <si>
    <t>NPDES Closed Date</t>
  </si>
  <si>
    <t>Penalty Amount Assessed</t>
  </si>
  <si>
    <t>Penalty Amount Collected</t>
  </si>
  <si>
    <t>This data element was inadvertently omitted from the "FormalEnforcementActionSubmission" payload. A new column needs to be added to the "ICIS_ENFORCEMENT" table in ICIS-NPDES.</t>
  </si>
  <si>
    <t>Supplemental Environmental Project Identifier</t>
  </si>
  <si>
    <t>Supplemental Environmental Project Amount</t>
  </si>
  <si>
    <t>Supplemental Environmental Project Description</t>
  </si>
  <si>
    <t>Compliance Schedule Number</t>
  </si>
  <si>
    <t>Compliance Schedule Type</t>
  </si>
  <si>
    <t>Compliance Schedule Description</t>
  </si>
  <si>
    <t>Compliance Schedule Event Code</t>
  </si>
  <si>
    <t>Compliance Schedule Due Date</t>
  </si>
  <si>
    <t>Compliance Schedule Actual Date</t>
  </si>
  <si>
    <t>Compliance Schedule Report Received Date</t>
  </si>
  <si>
    <r>
      <rPr>
        <b/>
        <sz val="11"/>
        <color theme="1"/>
        <rFont val="Calibri"/>
        <family val="2"/>
        <scheme val="minor"/>
      </rPr>
      <t xml:space="preserve">Note: </t>
    </r>
    <r>
      <rPr>
        <sz val="11"/>
        <color theme="1"/>
        <rFont val="Calibri"/>
        <family val="2"/>
        <scheme val="minor"/>
      </rPr>
      <t>See the following webpage for spreadsheet XML generators that can be used by authorized NPDES programs to share NPDES program data with U.S. EPA
https://icis.zendesk.com/hc/en-us/articles/209718183-Excel-Spreadsheet-Tools-for-mapping-data-to-ICIS-XML-format</t>
    </r>
  </si>
  <si>
    <t>Data description</t>
  </si>
  <si>
    <t>CWA, regulatory (40 CFR), or other citation</t>
  </si>
  <si>
    <t>NPDES Data Group No.</t>
  </si>
  <si>
    <t>Basic Facility Information</t>
  </si>
  <si>
    <t>The unique code/description identifying the type of facility (e.g., state government, municipal or water district, Federal facility, tribal facility). This data element is used by EPA's national NPDES data system to identify the facility type (e.g., POTW, Non-POTW, and Federal)</t>
  </si>
  <si>
    <t>122.21, 122.21(j)(6), 122.21(q), 122.28(b)(2)(ii), 122.33(b), 403.8(f), 403.10, 403.12(i), 503.18, 503.28, 503.48</t>
  </si>
  <si>
    <t>1, 2, 4, and 7.</t>
  </si>
  <si>
    <t>The name of the facility</t>
  </si>
  <si>
    <t>122.21, 122.21(j)(6), 122.21(q), 122.28(b)(2)(ii), 122.33(b), 122.44(j), 403.8(f), 403.10, 403.12(i), 503.18, 503.28, 503.48</t>
  </si>
  <si>
    <t>The address of the physical facility location</t>
  </si>
  <si>
    <t>The name of the city, town, village, or other locality, when identifiable, within which the boundaries (the majority of) the facility site is located. This is not always the same as the city used for USPS mail delivery</t>
  </si>
  <si>
    <t>The U.S. Postal Service (USPS) abbreviation for the state or state equivalent for the U.S. where the facility is located</t>
  </si>
  <si>
    <t>The combination of the 5-digit Zone Improvement Plan (ZIP) code and the 4-digit extension code (if available) where the facility is located. This zip code match the “Facility Site City” or the city used for USPS mail delivery</t>
  </si>
  <si>
    <t>The EPA Tribal Internal Identifier for every unit of land trust allotment (“tribal land”) within Indian Country (i.e.,Federally recognized American Indian and Alaska Native tribal entities). This unique identifier will identify whether the facility is on tribal land and the current name of the American Indian tribe or Alaskan Native entity. This unique identifier is different from the Bureau of Indian Affairs tribal code and does not change when a Tribe changes its name</t>
  </si>
  <si>
    <t>122.21, 122.21(q), 122.28(b)(2)(ii), 122.33(b), 503.18, 503.28, 503.48</t>
  </si>
  <si>
    <t>1, 2, and 4.</t>
  </si>
  <si>
    <t>The measure of the angular distance on a meridian east or west of the prime meridian for the facility. The format for this data element is decimal degrees (e.g., −77.029289) and the WGS84 standard coordinate system. This data element will also be used to describe the two-dimensional area (polygon) regulated by a municipal storm sewer system (MS4) NPDES permit through use of multiple latitude and longitude coordinates. For MS4 the polygon data should provide a reasonable estimate of the MS4 boundaries. This data element can also be system generated when the Facility Site Address, Facility Site City, and Facility Site State data elements can be used to generate accurate longitude and latitude values. (Note: “Post Office Box” addresses and “Rural Route” addresses are generally not geocodable)</t>
  </si>
  <si>
    <t>The measure of the angular distance on a meridian north or south of the equator for the facility. The format for this data element is decimal degrees (e.g., 38.893829) and the WGS84 standard coordinate system. This data element will also be used to describe the two-dimensional area (polygon) regulated by a municipal storm sewer system (MS4) NPDES permit through use of multiple latitude and longitude coordinates. This data element can also be system generated when the Facility Site Address, Facility Site City, and Facility Site State data elements can be used to generate accurate longitude and latitude values. (Note: “Post Office Box” addresses and “Rural Route” addresses are generally not geocodable)</t>
  </si>
  <si>
    <t>The affiliation of the contact with the facility (e.g., “Owner,” “Operator,” or “Main Contact”). This is a unique code/description that identifies the nature of the individual's affiliation to the facility</t>
  </si>
  <si>
    <t>The given name of an individual affiliated with this facility</t>
  </si>
  <si>
    <t>The surname of an individual affiliated with this facility</t>
  </si>
  <si>
    <t>The title held by an individual in an organization affiliated with this facility</t>
  </si>
  <si>
    <t>The business email address of the designated individual affiliated with this facility</t>
  </si>
  <si>
    <t>The legal name of the person, firm, public organization, or other entity that operates the facility. This name may or may not be the same name as the facility. The operator of the facility is the legal entity that controls the facility's operation rather than the facility or site manager. This data element should not use a colloquial name. This field is optional for MS4 permittees</t>
  </si>
  <si>
    <t>Basic Permit Information</t>
  </si>
  <si>
    <t>This is the unique identifier for the NPDES permit or control mechanism for NPDES regulated entities or Unpermitted ID for an unpermitted facility. This data elements is used for compliance monitoring activities, violation determinations, and enforcement actions. This data element also applies to Significant Industrial Users (SIUs) and Categorical Industrial Users (CIUs) that discharge (including non-domestic wastewater delivered by truck, rail, and dedicated pipe or other means of transportation) to one or more POTWs in states where the POTW is the Control Authority</t>
  </si>
  <si>
    <t>122.2, 122.21, 122.21(j)(6), 122.21(q), 122.28(b)(2)(ii), 122.34(d)(3), 122.41(l)(4)(i), 122.41(l)(6) and (7), 122.41(m)(3), 122.42(c), 122.42(e)(4), 123.26, 123.41(a), 403.10, 403.12(e), 403.12(h), 403.12(i), 503.18, 503.28, 503.48</t>
  </si>
  <si>
    <t>1, 2, 3, 4, 5, 6, 7, 8, 9, 10.</t>
  </si>
  <si>
    <t>The unique identifier of the master general permit, which is linked to a General Permit Covered Facility. This data element only applies to facilities regulated by a master general permit</t>
  </si>
  <si>
    <t>1, 2.</t>
  </si>
  <si>
    <t>The unique code/description identifying the type of permit [e.g., NPDES Individual Permit, NPDES Master General Permit, General Permit Covered Facility, State Issued Non-NPDES General Permit, Individual IU Permit (Non-NPDES), Individual State Issued Permit (Non-NPDES)]</t>
  </si>
  <si>
    <t>122.2, 122.21, 122.21(j)(6), 122.21(q), 122.28(b)(2)(ii), 403.10</t>
  </si>
  <si>
    <t>This will identify one or more applicable NPDES subprograms (e.g., pretreatment, CAFO, CSO, POTW, biosolids/sewage sludge, stormwater) for the permit record. This field is only required when the permit includes one or more NPDES subprograms. This data element is also required for unpermitted facilities when the authorized NPDES programs is required to share facility, inspection, violation, or enforcement action data regarding these facilities with EPA's national NPDES data system.</t>
  </si>
  <si>
    <t>122.2, 122.21, 122.21(j)(6), 122.21(q), 122.28(b)(2)(ii), 123.26, 123.41(a), 123.43(d), 403.10, and 501.19</t>
  </si>
  <si>
    <t>This is the date the permit was issued. The date must be provided in YYYY-MM-DD format where YYYY is the year, MM is the month, and DD is the day</t>
  </si>
  <si>
    <t>This is the date on which the permit is effective. The date must be provided in YYYY-MM-DD format where YYYY is the year, MM is the month, and DD is the day</t>
  </si>
  <si>
    <t>122.46, 122.21, 122.21(j)(6), 122.21(q), 403.10</t>
  </si>
  <si>
    <t>This is the date on which the permit was modified or amended. The date must be provided in YYYY-MM-DD format where YYYY is the year, MM is the month, and DD is the day</t>
  </si>
  <si>
    <t>122.62, 122.63, 403.10</t>
  </si>
  <si>
    <t>This is the date the permit will expire. The date must be provided in YYYY-MM-DD format where YYYY is the year, MM is the month, and DD is the day</t>
  </si>
  <si>
    <t>This is the date the permit was terminated. The date must be provided in YYYY-MM-DD format where YYYY is the year, MM is the month, and DD is the day</t>
  </si>
  <si>
    <t>122.64, 403.10</t>
  </si>
  <si>
    <t>This code/description identifies the permit status as “Major” or “Nonmajor” (a.k.a. “Minor”). This data element is initially system generated and defaults to “Minor”. The most recent permit status is copied when the permit is reissued</t>
  </si>
  <si>
    <t>The date that the permit became its current Major/Minor status. Initially system-generated to match effective date. The date must be provided in YYYY-MM-DD format where YYYY is the year, MM is the month, and DD is the day</t>
  </si>
  <si>
    <t>This is the design flow rate that a permitted facility was designed to accommodate, in millions of gallons per day (MGD). This is only required for wastewater treatment plants</t>
  </si>
  <si>
    <t>122.21, 122.28(b)(2)(ii), 403.10(f)</t>
  </si>
  <si>
    <t>This is the annual average daily flow rate that a permitted facility will likely accommodate at the start of its permit term, in MGD. This is only required for wastewater treatment plants</t>
  </si>
  <si>
    <t>122.21,122.28(b)(2)(ii), 122.41, 403.10(f)</t>
  </si>
  <si>
    <t>This is the date on which the complete application for an individual NPDES permit was received or a complete Notice of Intent (NOI) for coverage under a master general permit was received. The date must be provided in YYYY-MM-DD format where YYYY is the year, MM is the month, and DD is the day. This data element can be system generated when the complete NOI is electronically received by the NPDES program</t>
  </si>
  <si>
    <t>This is the date on which the application for an individual NPDES permit was received or a Notice of Intent (NOI) for coverage under a master general permit was received. The date must be provided in YYYY-MM-DD format where YYYY is the year, MM is the month, and DD is the day. This data element can be system generated when the NPDES permit application or NOI is electronically received by the NPDES program</t>
  </si>
  <si>
    <t>This is a unique code/description that identifies the permit status (e.g., Effective, Expired, Administratively Continued, Pending, Not Needed, Retired, Denied, and Terminated). This is system generated for all statuses except “Not Needed,” which must be user entered</t>
  </si>
  <si>
    <t>122.21, 122.21(j)(6), 122.21(q), 122.64, 122.46, 403.10(f)</t>
  </si>
  <si>
    <t>These are the one or more unique codes/descriptions that identify the one or more industrial categories covered by the master general permit. This field is required for master general permits only</t>
  </si>
  <si>
    <t>122.21, 122.21(j)(6), 122.21(q), 122.28(b)(2)(ii), 403.10(f)</t>
  </si>
  <si>
    <t>This is the type of organization issuing a permit (e.g., County, Federal, Local, Municipal, Regional, State, Tribal)</t>
  </si>
  <si>
    <t>122.21, 122.21(j)(6), 122.21(q), 123.41, 403.10(f)</t>
  </si>
  <si>
    <t>Turns non-receipt tracking for compliance monitoring submissions [e.g.,discharge monitoring reports (DMRs)] “on” or “off” for non-major permits (a.k.a. “minors”). This field is always “on” for major permits. This data element is initially system generated (defaults to “on”) and the most recent value is copied when the permit is reissued. . This data element will also be used to track non-receipt tracking of periodic compliance monitoring data [40 CFR 403.12(e) and (h)] for Significant Industrial Users (SIUs) and Categorical Industrial Users (CIUs) that discharge (including non-domestic wastewater delivered by truck, rail, and dedicated pipe or other means of transportation) to one or more POTWs in states where EPA or the State is the Control Authority)</t>
  </si>
  <si>
    <t>123.45, 403.10(f)</t>
  </si>
  <si>
    <t>This is the date on which the permit's “on” or “off” period for DMR Non-Receipt tracking status began. Initially system-generated to match effective date. The date must be provided in YYYY-MM-DD format where YYYY is the year, MM is the month, and DD is the day. This data element will also be used to track non-receipt tracking of periodic compliance monitoring data [40 CFR 403.12(e) and (h)] for Significant Industrial Users (SIUs) and Categorical Industrial Users (CIUs) that discharge (including non-domestic wastewater delivered by truck, rail, and dedicated pipe or other means of transportation) to one or more POTWs in states where EPA or the State is the Control Authority)</t>
  </si>
  <si>
    <t>Reportable Noncompliance Tracking</t>
  </si>
  <si>
    <t>N/A</t>
  </si>
  <si>
    <t>Reportable Noncompliance Tracking Start Date</t>
  </si>
  <si>
    <t>This data element will identify the one or more applicable effluent limitations guidelines and new source performance standards for the facility by the corresponding 40 CFR part number (e.g., part 414—Organic chemicals, plastics, and synthetic fibers point source category, part 433—Metal Finishing point source category). For Categorical Industrial Users (CIUs) this data element will track the one or more applicable categorical standards even when the CIU is subject to one or more local limits that are more stringent than the applicable categorical standards. This data element will also identify if there are no applicable effluent limitations guidelines, new source performance standards, or categorical standards for the facility (including Significant Industrial Users (SIUs)). This data element can be updated by the Control Authority for SIUs and CIUs through submission of the Pretreatment Program Reports [40 CFR 403.12(i)]. Additionally, the authorized NPDES program can automate the creation of these data through submission of the Notices of Intent to discharge (NOI) [40 CFR 122.28(b)(2)(ii)].</t>
  </si>
  <si>
    <t>122.21, 122.21(j)(6), 122.21(q), 122.44, 122.44(j), 122.28(b)(2)(ii), 403.10(e), 403.10(f), 403.12(i)</t>
  </si>
  <si>
    <t>This is a unique code/description that indicates whether the permit is currently “on” or “off” for compliance tracking purposes. This data element is initially system generated (defaults to “on”) and the most recent value is copied when the permit is reissued</t>
  </si>
  <si>
    <t>122.21, 122.21(j)(6), 122.21(q), 123.45, 403.10(f)</t>
  </si>
  <si>
    <t>This is the date on which the permit's “on” or “off” period for compliance tracking status began. Initially system-generated to match effective date. The date must be provided in YYYY-MM-DD format where YYYY is the year, MM is the month, and DD is the day</t>
  </si>
  <si>
    <t>The status of reportable noncompliance (RNC) as it was entered by the regulatory authority for the official Quarterly Noncompliance Report (QNCR) or NPDES Noncompliance Report (NNCR). This data element can also be revised by the regulatory authority</t>
  </si>
  <si>
    <t>The year associated with the RNC Status (Manual) being reported. This data element is used for the official Quarterly Noncompliance Report (QNCR) or NPDES Noncompliance Report (NNCR). This data element can also be revised by the regulatory authority</t>
  </si>
  <si>
    <t>The quarter associated with the RNC Status (Manual) being reported. This data element is used for the official Quarterly Noncompliance Report (QNCR) or NPDES Noncompliance Report (NNCR). This data element can also be revised by the regulatory authority</t>
  </si>
  <si>
    <t>If applicable, the unique identifier for each NPDES Permit that is related to another NPDES Permit. For example, this data element identifies the recipient POTW's NPDES ID for each satellite collection system, the suppliers of biosolids and sewage sludge to a land application site, and the one or more NPDES IDs for other permitted operators at the same construction site or industrial facility. This data element does not apply to municipal storm sewer systems (MS4s) as other data elements create linkages between these entities</t>
  </si>
  <si>
    <t>122.2, 122.21, 122.21(j)(6), 122.21(q), 122.28(b)(2)(ii), 122.41(l)(4)(i), 122.41(l)(6) and (7), 122.41(m)(3), 122.42(e)(4), 123.26, 123.41(a), 503.18, 503.28, 503.48</t>
  </si>
  <si>
    <t>1 through 5, 7, 8, and 9.</t>
  </si>
  <si>
    <t>The unique code/description that identifies the reason for the association between two NPDES IDs (e.g., ETP = Effluent Trade Partner, APR = Associated Permit Record, SIP = Switched To An Individual Permit, SGP = Switched To A General Permit. This data element does not apply to municipal storm sewer systems (MS4s) as other data elements create linkages between these entities</t>
  </si>
  <si>
    <t>This data element will identify for each Significant Industrial Users (SIUs) and Categorical Industrial Users (CIUs) the unique identifier of the one or more POTWs receiving the discharge. This includes non-domestic wastewater delivered by truck, rail, and dedicated pipe or other means of transportation to the one or more receiving POTWs. This data element only applies to SIUs and CIUs and will link the industrial discharger to the one or more receiving POTWs</t>
  </si>
  <si>
    <t>122.21, 122.21(j)(6),</t>
  </si>
  <si>
    <t>1, 2, and 7.</t>
  </si>
  <si>
    <t>The one or more four-digit Standard Industrial Classification (SIC) codes that represent the economic activities of the facility. This data element also applies to SIUs and CIUs that discharge (including non-domestic wastewater delivered by truck, rail, and dedicated pipe or other means of transportation) to one or more POTWs in states where the POTW is the Control Authority. A value of “4952” can be system generated for POTWs and TWTDS</t>
  </si>
  <si>
    <t>122.21, 122.21(j)(6), 122.21(q), 122.28(b)(2)(ii), 403.10(f), 403.12(e), 403.12(h), 403.12(i), 503.18, 503.28, 503.48</t>
  </si>
  <si>
    <t>This data element will identify the primary economic activity, SIC code, of the facility. This data element is required for electronic data transfer between state and EPA systems. This data element also applies to SIUs and CIUs that discharge (including non-domestic wastewater delivered by truck, rail, and dedicated pipe or other means of transportation) to one or more POTWs in states where the POTW is the Control Authority</t>
  </si>
  <si>
    <t>The one or more six-digit North American Industry Classification System (NAICS) codes/descriptions that represents the economic activity of the facility. This field is required to be shared with the U.S. EPA when authorized NPDES programs approve NPDES permit coverage after June 12, 2021 (i.e., two years after the effective date of the 2019 NPDES Applications and Program Updates Rule). See February 12, 2019; 84 FR 3324.</t>
  </si>
  <si>
    <t>40 CFR 122.21(f)(3), 122.28(b)(2)(ii), EPA SIC/NAICS Data Standard, Standard No. EX000022.2, 6 January 2006, Office of Management and Budget, Executive Office of the President, Final Decision on North American Industry Classification System (62 FR 17288), 403.10(f)</t>
  </si>
  <si>
    <t>This data element will identify the primary economic activity, NAICS code, of the facility. This data element is required for electronic data transfer between state and EPA systems. This field is required to be shared with the U.S. EPA when authorized NPDES programs approve NPDES permit coverage after June 12, 2021 (i.e., two years after the effective date of the 2019 NPDES Applications and Program Updates Rule). See February 12, 2019; 84 FR 3324.</t>
  </si>
  <si>
    <t>The mailing address of the permit holder</t>
  </si>
  <si>
    <t>The legal, formal name of the organization that holds the permit</t>
  </si>
  <si>
    <t>The name of the city, town, or village where the mail is delivered for the permit holder</t>
  </si>
  <si>
    <t>The U.S. Postal Service abbreviation that represents the state or state equivalent for the U.S. for the permit holder</t>
  </si>
  <si>
    <t>The combination of the 5-digit Zone Improvement Plan (ZIP) code and the 4-digit extension code (if available) that represents the geographic segment that is a sub-unit of the ZIP Code assigned by the U.S. Postal Service to a geographic location for the permit holder</t>
  </si>
  <si>
    <t>Under section 402(p)(2)(E) and (6) and 40 CFR 122.26(a)(9)(i)(C) and (D), the authorized NPDES program or the EPA Regional Administrator may specifically designate stormwater discharges as requiring an NPDES permit. In this `residual designation' process the NPDES permitting authority regulates stormwater discharges based on: (1) Wasteload allocations that are part of “total maximum daily loads” (TMDLs) that address the pollutant(s) of concern in the stormwater discharges [see 40 CFR 122.26(a)(9)(i)(C)]; or (2) the determination that the stormwater discharge, or category of stormwater discharges within a geographic area, contributes to a violation of a water quality standard or is a significant contributor of pollutants to waters of the United States [see 40 CFR 122.26(a)(9)(i)(D)]. This data element is the unique code/description that identifies the main basis for this residual designation determination. This data element only applies to stormwater permits</t>
  </si>
  <si>
    <t>122.26(a)(9)(i)(C) and (D) and CWA section 402(p)</t>
  </si>
  <si>
    <t>The unique code/description that identifies whether the authorized NPDES program has granted the permittee a waiver from electronic reporting in compliance with this part (1 = temporary waiver; 2 = permanent waiver). This data element should be left blank if the permittee does not have a waiver from electronic reporting in compliance with this part</t>
  </si>
  <si>
    <t>123.26, 123.41(a) and CWA section 308</t>
  </si>
  <si>
    <t>This is the expiration date for a temporary waiver from electronic reporting in compliance with this part. This data element should be left blank if the permittee has a permanent waiver from electronic reporting or if the permittee does not have a waiver from electronic reporting in compliance with this part</t>
  </si>
  <si>
    <t>This is the unique code/description for each general permit report submitted by the facility or entity. Notices, certifications, and waiver requests covered by this data element are listed in Table 1 in this appendix (i.e., NPDES Data Group 2). This data element describes how each submission was electronically collected or processed by the initial recipient [see § 127.2(b)]. For example, these unique codes/descriptions include: (1) NPDES regulated entity submits NPDES program data using an EPA electronic reporting system; (2) NPDES regulated entity submits NPDES program data using an authorized NPDES program electronic reporting system; (3) NPDES regulated entity has temporary waiver from electronic reporting and submits NPDES program data on paper to the authorized NPDES program who then electronically uses manual data entry to electronically process these data; (4) NPDES regulated entity has a permanent waiver from electronic reporting and submits NPDES program data on paper to the authorized NPDES program who then electronically uses manual data entry to electronically process these data; (5) NPDES regulated entity has an episodic waiver from electronic reporting and submits NPDES program data on paper to the authorized NPDES program who then electronically uses manual data entry to electronically process these data; (6) NPDES regulated entity submits NPDES program data on paper in a form that allows the authorized NPDES program to use of automatic identification and data capture technology to electronically process these data; (7) NPDES regulated entity submits NPDES program data using another electronic reporting system (e.g.,third-party). This data element can sometimes be system generated (e.g., incorporated into an electronic reporting tool). This data element does not identify the electronic submission type of other reports (NPDES Data Groups = 3 through 10 in Table 1), which is tracked by the “Electronic Submission Type (Compliance Monitoring Activity)” data element</t>
  </si>
  <si>
    <t>This is the unique code/description that identifies the types of NPDES program data that are required to be reported by the facility. This corresponds to Table 1 in this appendix (e.g., 3 = Discharge Monitoring Report [40 CFR 122.41(l)(4)]). This data element can be system generated. This data element will record each NPDES Data Group that the facility is required to submit. For example, when a POTW is required to submit a Discharge Monitoring Report, Sewage Sludge/Biosolids Annual Program Report, Pretreatment Program Report, and Sewer Overflow/Bypass Event Report, the values for this data element for this facility will be 3, 4, 7, and 9. The following general permit reports will have the following values for this data element: 2a = Notice of Intent to discharge (NOI); 2b = Notice of Termination (NOT); 2c = No Exposure Certification (NOE); and 2d = Low Erosivity Waiver or Other Waiver from Stormwater Controls (LEW)</t>
  </si>
  <si>
    <t>122.2, 122.21, 122.21(j)(6), 122.21(q), 122.28(b)(2)(ii), 122.34(d)(3), 122.41(l)(4)(i), 122.41(l)(6) and (7), 122.41(m)(3), 122.42(c), 122.42(e)(4), 123.26, 123.41(a), 403.10, 403.12(e), 403.12(h), 403.12(i), 503.18, 503.28, 503.48 and CWA Section 308</t>
  </si>
  <si>
    <t>Narrative Conditions and Permit Schedules Information</t>
  </si>
  <si>
    <t>The unique code/description that identifies the type of narrative condition</t>
  </si>
  <si>
    <t>122.47, 403.10(f)</t>
  </si>
  <si>
    <t>This number uniquely identifies a narrative condition and its elements for a permit</t>
  </si>
  <si>
    <t>The date on which a permit schedule event is due to be completed and against which compliance will be measured. The date must be provided in YYYY-MM-DD format where YYYY is the year, MM is the month, and DD is the day</t>
  </si>
  <si>
    <t>The date on which the permittee achieved the schedule event. The date must be provided in YYYY-MM-DD format where YYYY is the year, MM is the month, and DD is the day</t>
  </si>
  <si>
    <t>The date on which the regulatory authority receives a report from the permittee indicating that a scheduled event was completed (e.g., the start of construction) or the date on which the regulatory authority received the required report. The date must be provided in YYYY-MM-DD format where YYYY is the year, MM is the month, and DD is the day</t>
  </si>
  <si>
    <t>The unique code/description indicating the one or more events with which the permittee is scheduled to comply</t>
  </si>
  <si>
    <t>Permitted Feature Information</t>
  </si>
  <si>
    <t>The average flow that a permitted feature will actually discharge or transmit, in MGD, at the start of its permit term. This data element does not apply to regulated entities that do not discharge (e.g.,some biosolids/sewage sludge generators) and entities that only discharge stormwater. This data element may also not apply to some intermittent dischargers</t>
  </si>
  <si>
    <t>The identifier assigned for each location at which conditions are being applied (e.g., external outfall). This data element also identifies cooling water intake structures</t>
  </si>
  <si>
    <t>The code/description that uniquely identifies the type of permitted feature (e.g.external outfall, sum, intake structure, cooling water intake structure)</t>
  </si>
  <si>
    <t>The name of the waterbody that is or will likely receive the discharge from each permitted feature. If the permitted feature is a cooling water intake structure, this data element is the name of the source water. Authorized NPDES programs can also use this data element to identify the name of the source water for other intake structures that are permitted features.</t>
  </si>
  <si>
    <t>122.21, 122.21(f)(9), 122.28(b)(2)(ii)</t>
  </si>
  <si>
    <t>The measure of the angular distance on a meridian east or west of the prime meridian for the permitted feature. The format for this data element is decimal degrees (e.g., -77.029289) and the WGS84 standard coordinate system</t>
  </si>
  <si>
    <t>122.21, 122.28(b)(2)(ii)</t>
  </si>
  <si>
    <t>The measure of the angular distance on a meridian north or south of the equator for the permitted feature. The format for this data element is decimal degrees (e.g., 38.893829) and the WGS84 standard coordinate system</t>
  </si>
  <si>
    <t>Limit Set Information</t>
  </si>
  <si>
    <t>The alphanumeric field that is used to designate a particular grouping of parameters within a limit set</t>
  </si>
  <si>
    <t>122.45, 403.10(f)</t>
  </si>
  <si>
    <t>The unique code/description identifying the type of limit set (e.g., scheduled, unscheduled)</t>
  </si>
  <si>
    <t>The effective date of the permit modification that updated or created a limit set. The date must be provided in YYYY-MM-DD format where YYYY is the year, MM is the month, and DD is the day</t>
  </si>
  <si>
    <t>The type of permit modification that updated or created this limit set (e.g., major modification, minor modification, permit authorized change)</t>
  </si>
  <si>
    <t>The date on which monitoring starts for the first monitoring period for the limit set. This date will be blank for unscheduled limit sets. The date must be provided in YYYY-MM-DD format where YYYY is the year, MM is the month, and DD is the day</t>
  </si>
  <si>
    <t>The date that the first compliance monitoring submission (e.g., DMR) for the limit set is due to the regulatory authority. This date will be blank for unscheduled limit sets. The date must be provided in YYYY-MM-DD format where YYYY is the year, MM is the month, and DD is the day. This data element will also be used to track non-receipt tracking of periodic compliance monitoring data [40 CFR 403.12(e) and (h)] for Significant Industrial Users (SIUs) and Categorical Industrial Users (CIUs) that discharge (including non-domestic wastewater delivered by truck, rail, and dedicated pipe or other means of transportation) to one or more POTWs in states where EPA or the State is the Control Authority)</t>
  </si>
  <si>
    <t>The number of months covered in each compliance monitoring period (e.g., monthly = 1, semi-annually = 6, quarterly = 3)</t>
  </si>
  <si>
    <t>The number of months between compliance monitoring submissions (e.g., monthly = 1, semi-annually = 6, quarterly = 3). This data element will be blank for unscheduled limit sets For example, if the permittee was required to submit monthly reports every quarter, the number of report units would be one (i.e., monthly) and the number of submission units would be three (i.e.,three months of information in each submission).</t>
  </si>
  <si>
    <t>The status of the limit set (e.g., active, inactive). Limit sets will not have violations generated when a limit set is inactive unless an enforcement action limit is present</t>
  </si>
  <si>
    <t>subpart C of 122, 403.10(f)</t>
  </si>
  <si>
    <t>The date that the Limit Set Status started. The date must be provided in YYYY-MM-DD format where YYYY is the year, MM is the month, and DD is the day</t>
  </si>
  <si>
    <t>Limit Information</t>
  </si>
  <si>
    <t>The unique code/description of the monitoring location at which sampling should occur for a limit parameter</t>
  </si>
  <si>
    <t>Indicates the season of a limit and is used to enter different seasonal limits for the same parameter within a single limit start and end date</t>
  </si>
  <si>
    <t>The date on which a limit starts being in effect for a particular parameter in a limit set. The date must be provided in YYYY-MM-DD format where YYYY is the year, MM is the month, and DD is the day</t>
  </si>
  <si>
    <t>The date on which a limit stops being in effect for a particular parameter in a limit set. The date must be provided in YYYY-MM-DD format where YYYY is the year, MM is the month, and DD is the day</t>
  </si>
  <si>
    <t>The unique code/description that describes circumstances affecting limits, such as formal enforcement actions or permit modifications</t>
  </si>
  <si>
    <t>The unique identifier of the type of stay applied to a limit (e.g., X, Y, Z), which indicates whether the limits do not appear on the compliance monitoring report (e.g., DMR) at all, are treated as monitor only, or have a stay value in effect during the period of the stay</t>
  </si>
  <si>
    <t>The date on which a limit stay begins. The date must be provided in YYYY-MM-DD format where YYYY is the year, MM is the month, and DD is the day</t>
  </si>
  <si>
    <t>124.19, 403.10(f)</t>
  </si>
  <si>
    <t>The date on which a limit stay is lifted. The date must be provided in YYYY-MM-DD format where YYYY is the year, MM is the month, and DD is the day</t>
  </si>
  <si>
    <t>The text that represents the reason a stay was applied to a permit</t>
  </si>
  <si>
    <t>The numeric limit value imposed during the period of the stay for the limit; if entered, during the stay period, the system will use this limit value for calculating compliance, rather than the actual limit value that was stayed</t>
  </si>
  <si>
    <t>The unique code/description that indicates whether a limit is an enforceable, or alert limit (e.g., action level, benchmark) that does not receive effluent violations</t>
  </si>
  <si>
    <t>The unique identifier for the enforcement action that imposed the enforcement action limit; this data element helps uniquely tie the limit record to the final order record</t>
  </si>
  <si>
    <t>The unique identifier for the Final Order that imposed the Enforcement Action limit; this data element ties the limit record to the Final Order record in the database</t>
  </si>
  <si>
    <t>The effective date of the permit modification that created this limit. The date must be provided in YYYY-MM-DD format where YYYY is the year, MM is the month, and DD is the day</t>
  </si>
  <si>
    <t>122.62, 403.10(f)</t>
  </si>
  <si>
    <t>The type of permit modification that created this limit (e.g. major, minor, permit authorized change)</t>
  </si>
  <si>
    <t>The unique code/description identifying the parameter being limited and/or monitored</t>
  </si>
  <si>
    <t>122.41(j), 403.10(f)</t>
  </si>
  <si>
    <t>The months that the limit applies</t>
  </si>
  <si>
    <t>122.46, 403.10(f)</t>
  </si>
  <si>
    <t>The indication of the limit value type (e.g., Quantity 1, Concentration 2)</t>
  </si>
  <si>
    <t>122.45(f), 403.10(f)</t>
  </si>
  <si>
    <t>The unique code/description representing the unit(s) of measure applicable to quantity or concentration limits as entered by the user</t>
  </si>
  <si>
    <t>The unique code/description representing the unit of measure applicable to the limit and compliance monitoring activity (e.g.,DMR) values entered by the user (e.g., 30-day average, daily maximum)</t>
  </si>
  <si>
    <t>122.45(d), 403.10(f)</t>
  </si>
  <si>
    <t>The code/description that indicates when monitoring is optional but not required (e.g., DMR Non-Receipt violation generation will be suppressed for optional monitoring)</t>
  </si>
  <si>
    <t>The unique code identifying the limit value operator (e.g., “&lt;”, “=”, “&gt;”)</t>
  </si>
  <si>
    <t>The actual limit value number from the Permit or Enforcement Action Final Order</t>
  </si>
  <si>
    <t>Sewage Sludge/Biosolids Information on NPDES Permit Application or Notice of Intent</t>
  </si>
  <si>
    <t>The unique code/description that identifies whether the facility was issued a permit as a biosolids/sewage sludge generator, processor, or end user (e.g., land application site, surface disposal site, incinerator). For the Sewage Sludge/Biosolids Annual Report this data element is also the unique code/description that identifies an off-site facility or location receives biosolids or sewage sludge from this facility. This data element is also required for the Sewage Sludge/Biosolids Annual Report</t>
  </si>
  <si>
    <t>122.21(q), 122.28(b)(2)(ii), 503.18, 503.28, 503.48</t>
  </si>
  <si>
    <t>The one or more unique codes/descriptions that identifies the biosolids or sewage sludge treatment process or processes at the facility. For example, this may include treatment processes in the following categories: preliminary operations (e.g., sludge grinding and degritting), thickening (concentration), stabilization, anaerobic digestion, aerobic digestion, composting, conditioning, disinfection (e.g., beta ray irradiation, gamma ray irradiation, pasteurization), dewatering (e.g.,centrifugation, sludge drying beds, sludge lagoons), heat drying, thermal reduction, and methane or biogas capture and recovery</t>
  </si>
  <si>
    <t>122.21(q)(6), 122.28(b)(2)(ii)</t>
  </si>
  <si>
    <t>The one or more unique codes/descriptions that identify the nature of each biosolids and sewage sludge material generated by the facility in terms of whether the material is a biosolid or sewage sludge and whether the material is ultimately conveyed off-site in bulk or in bags. The facility will separately report the form for each biosolids or sewage sludge management practice and pathogen class</t>
  </si>
  <si>
    <t>The one or more unique codes/descriptions that identify the type of biosolids or sewage sludge management practice or practices (e.g., land application, surface disposal, incineration) used by the facility. The facility will separately report the practice for each different form of biosolids and sewage sludge generated by the facility and pathogen class</t>
  </si>
  <si>
    <t>The one or more unique codes/descriptions that identify the pathogen class or classes (e.g., Class A, Class B, Not Applicable) for biosolids or sewage sludge generated by the facility. The facility will separately report the pathogen class for each biosolids or sewage sludge management practice used by the facility and for each biosolids or sewage sludge form</t>
  </si>
  <si>
    <t>The one or more unique codes/descriptions that identify the option(s) used by the facility for vector attraction reduction. See a listing of these vector attraction reduction options at 40 CFR 503.33(b)(1) through (11). The facility will separately report the vector attraction reduction options for each biosolids or sewage sludge management practice used by the facility and for each biosolids or sewage sludge form as well as by each biosolids or sewage sludge pathogen class</t>
  </si>
  <si>
    <t>The one or more unique codes/descriptions that identify the option(s) used by the facility to control pathogens (e.g., Class A—Alternative 1, Class A—Alternative 2, Class A—Alternative 3, Class A—Alternative 4, Class A—Alternative 5, Class A—Alternative 6, Class B—Alternative 1, Class B—Alternative 2, Class B—Alternative 3, or pH Adjustment (Domestic Septage). The facility will separately report the pathogen reduction options for each biosolids or sewage sludge management practice used by the facility and by each biosolids or sewage sludge form as well as by each biosolids or sewage sludge pathogen class</t>
  </si>
  <si>
    <t>This is the amount (in dry metric tons) of biosolids or sewage sludge applied to the land, prepared for sale or give-away in a bag or other container for application to the land, or placed on an active sewage sludge unit in the preceding 365-day period. This identification will be made for each biosolids or sewage sludge management practice used by the facility and by each biosolids or sewage sludge form as well as by each biosolids or sewage sludge pathogen class</t>
  </si>
  <si>
    <t>122.21 (q), 122.28(b)(2)(ii)</t>
  </si>
  <si>
    <t>Animal Feeding Operation Information</t>
  </si>
  <si>
    <t>The unique code/description to indicate whether the facility includes Concentrated Aquatic Animal Production (CAAP) and the CAAP identification method [e.g., “Yes (Based on Facility Production Data)”, “Yes (Authorized NPDES Program Designation)”]. This field also applies when an authorized NPDES program has conducted an on-site inspection of an aquatic animal production facility and determined that the facility should not be regulated under the NPDES permit program [e.g., “No (Authorized NPDES Program Determination)”]. This data element only applies to aquatic animal production facilities. This data element can be automatically generated from production data that is provided by aquatic animal production facilities.</t>
  </si>
  <si>
    <t>122.21(i)(2), 122.24, 122.25, 122.28(b)(2)(ii)</t>
  </si>
  <si>
    <t>The unique code/description that identifies whether the facility includes a small, medium or large Concentrated Animal Feeding Operation (CAFO)</t>
  </si>
  <si>
    <t>122.21(i)(1), 122.23, 122.28(b)(2)(ii)</t>
  </si>
  <si>
    <t>The date on which the facility is designated as a small or medium Concentrated Animal Feeding Operation (CAFO). The date must be provided in YYYY-MM-DD format where YYYY is the year, MM is the month, and DD is the day</t>
  </si>
  <si>
    <t>The reason(s) the State Director or the Regional Administrator used to designate an animal feeding operation as a small or medium CAFO. [Ed note: Large and medium CAFO definitions are in 40 CFR 122.23(b)]. This text field can include the following factors: (1) the size of the AFO and the amount of wastes reaching waters of the United States; (2) the location of the AFO relative to waters of the United States; (3) the means of conveyance of animal wastes and process waste waters into waters of the United States; (4) the slope, vegetation, rainfall, and other factors affecting the likelihood or frequency of discharge of animal wastes manure and process waste waters into waters of the United States; and (5) other relevant factors</t>
  </si>
  <si>
    <t>122.23(c)</t>
  </si>
  <si>
    <t>The unique code/description that identifies the animal type(s) at the facility (e.g.,beef cattle, broilers, layers, swine weighing 55 pounds or more, swine weighing less than 55 pounds, mature dairy cows, dairy heifers, veal calves, sheep and lambs, horses, ducks, turkeys, other)</t>
  </si>
  <si>
    <t>122.21(i)(1)(v), 122.28(b)(2)(ii)</t>
  </si>
  <si>
    <t>The estimated maximum number of each type of animal in open confinement or housed under roof (either partially or totally) which are held at the facility for a total of 45 days or more in a 12 month period</t>
  </si>
  <si>
    <t>The estimated maximum number of each type of animal in open confinement which are held at the facility for a total of 45 days or more in a 12 month period</t>
  </si>
  <si>
    <t>The unique code/description that identifies the type of CAFO manure, litter, and process wastewater generated by the facility i.e. in a 12 month period</t>
  </si>
  <si>
    <t>122.21(i)(1)(viii), 122.28(b)(2)(ii)</t>
  </si>
  <si>
    <t>The estimated amount of CAFO manure, litter, and process wastewater generated by the facility i.e. in a 12 month period</t>
  </si>
  <si>
    <t>The unit (e.g., tons, gallons) for the estimated maximum amount of CAFO manure, litter, and process wastewater generated by the facility i.e. in a 12 month period</t>
  </si>
  <si>
    <t>The estimated maximum amount of CAFO manure, litter, and process wastewater generated by the facility i.e. in a 12 month period that is transferred to other persons. The units for this data element will be the same as the units for the “CAFO MLPW Amounts” data element</t>
  </si>
  <si>
    <t>122.21(i)(1)(ix), 122.28(b)(2)(ii)</t>
  </si>
  <si>
    <t>Total number of acres under the control of the applicant that are available for land application of CAFO manure, litter, and process wastewater</t>
  </si>
  <si>
    <t>122.21(i)(1)(vii), 122.28(b)(2)(ii)</t>
  </si>
  <si>
    <t>The unique code/description describing the one or more types of CAFO manure, litter, and process wastewater containment and storage (e.g., lagoon, holding pond, evaporation pond, anaerobic lagoon, storage lagoon, evaporation pond, aboveground storage tanks, belowground storage tanks, roofed storage shed, concrete pad, impervious soil pad, other) at the facility</t>
  </si>
  <si>
    <t>122.21(i)(1)(vi), 122.28(b)(2)(ii)</t>
  </si>
  <si>
    <t>The estimated maximum capacity of each CAFO manure, litter, and process wastewater containment and storage type at the facility</t>
  </si>
  <si>
    <t>The unit for the estimated maximum capacity of each CAFO manure, litter, and process wastewater containment and storage type at the facility (e.g.,gallons)</t>
  </si>
  <si>
    <t>Construction and Industrial Stormwater Information (from the permitting authority derived from the No Exposure Certification or Low Erosivity Waiver and Other Waiver from Stormwater Controls [see Exhibit 1 to 40 CFR 122.26(b)(15)]</t>
  </si>
  <si>
    <t>This is the date on which the No Exposure Certification (NOE) was authorized by the NPDES permitting authority. Submission of a No Exposure Certification means that the facility does not require NPDES permit authorization for its stormwater discharges due to the existence of a condition of “no exposure.” A condition of no exposure exists at an industrial facility when all industrial materials and activities are protected by a storm resistant shelter to prevent exposure to rain, snow, snowmelt, and/or runoff and the operator complies with all requirements at 40 CFR 122.26(g)(1) through (4). This date is provided by the permitting authority. The date must be provided in YYYY-MM-DD format where YYYY is the year, MM is the month, and DD is the day</t>
  </si>
  <si>
    <t>122.26(g)</t>
  </si>
  <si>
    <t>The NPDES Stormwater Phase II Rule allows NPDES permitting authorities to accept low erosivity waivers and other waivers from stormwater controls (LEWs) for small construction sites. The waiver process exempts small construction sites (disturbing under five acres) from NPDES permitting requirements when the rainfall erosivity factor is less than five during the period of construction activity as well as other criteria [see Exhibit 1 to 40 CFR 122.26(b)(15)]. This is the date when the NPDES permitting authority granted such waiver, based on information from the entity requesting the waiver; this date is provided by the permitting authority. The date must be provided in YYYY-MM-DD format, where YYYY is the year, MM is the month, and DD is the day</t>
  </si>
  <si>
    <t>Exhibit 1 to 40 CFR 122.26(b)(15)</t>
  </si>
  <si>
    <t>Construction Stormwater Information on NPDES Permit Application, Notice of Intent, or Waiver Request [including construction activity requiring permit coverage under 40 CFR 122.26(b)(14)(x)]</t>
  </si>
  <si>
    <t>This is an estimate of the total area of the construction site at the time of permit application (in acres). This data element is only required for individual construction stormwater permit applications. Values under 5 acres will be reported to the nearest tenth of an acre or nearest quarter acre. Authorized NPDES programs will have the discretion to choose whether permittees should report to the nearest tenth of an acre or nearest quarter acre for values under 5 acres</t>
  </si>
  <si>
    <t>122.26(c)(1)(ii)(B)</t>
  </si>
  <si>
    <t>This is the estimate of the total area of the construction activities at the time of permit application or filing of notice of intent to be covered under a general permit (in acres). Areas of construction activity include areas of clearing, grading, and/or excavation and areas of construction support activity (e.g.,concrete or asphalt batch plants, equipment staging yards, material storage areas, excavated materials disposal areas, borrow areas). Values under 5 acres will be reported to the nearest tenth of an acre or nearest quarter acre. Authorized NPDES programs will have the discretion to choose whether permittees should report to the nearest tenth of an acre or nearest quarter acre for values under 5 acres</t>
  </si>
  <si>
    <t>122.26, 122.28(b)(2)(ii)</t>
  </si>
  <si>
    <t>This is the estimate of total impervious area of the site after the construction addressed in the permit application is completed (in acres). This estimate is made at the time of the permit application. This data element is only required for individual construction stormwater permit applications. Values under 5 acres will be reported to the nearest tenth of an acre or nearest quarter acre. Authorized NPDES programs will have the discretion to choose whether permittees should report to the nearest tenth of an acre or nearest quarter acre for values under 5 acres</t>
  </si>
  <si>
    <t>122.26(c)(1)(ii)(E)</t>
  </si>
  <si>
    <t>This is the one or more unique codes that list the most important proposed measures, including best management practices, to control pollutants in stormwater discharges from construction activities. This data element includes temporary structural measures (e.g., check dams, construction road stabilization, silt fences), vegetative measures (e.g.,mulching, seeding, sodding, straw/hay bale dikes), and permanent structures (e.g., land grading, riprap slope protection, streambank protection). This data element field is only required for individual construction stormwater permit applications</t>
  </si>
  <si>
    <t>122.26(c)(1)(ii)(C)</t>
  </si>
  <si>
    <t>This is the one or more unique codes that list the most important proposed long-term measures and permanent structures to control pollutants in stormwater discharges, which will occur after the completion of construction operations. The codes for this data element include long-term control measures (e.g., cleaning and removal of debris after major storm events, harvesting vegetation when a 50 percent reduction in the original open water surface area occurs, sediment cleanout, repairing embankments, side slopes, and control structures) and permanent structures (e.g., land grading, riprap slope protection, streambank protection, ponds, wetlands, infiltration basins, sand filters, filter strips). This data element is only required for individual construction stormwater permit applications</t>
  </si>
  <si>
    <t>122.26(c)(1)(ii)(D)</t>
  </si>
  <si>
    <t>This is a text field describes the nature of fill material and existing data describing soils or the quality of the discharge. This data element is only required for individual construction stormwater permit applications</t>
  </si>
  <si>
    <t>This is an estimate of the overall runoff coefficient of the site after the construction addressed in the permit application is completed. This data element is only required for individual construction stormwater permit applications</t>
  </si>
  <si>
    <t>The estimated start date for the construction project covered by the NPDES permit. The date must be provided in YYYY-MM-DD format where YYYY is the year, MM is the month, and DD is the day</t>
  </si>
  <si>
    <t>The estimated end date for the construction project covered by the NPDES permit. The date must be provided in YYYY-MM-DD format where YYYY is the year, MM is the month, and DD is the day</t>
  </si>
  <si>
    <t>Industrial Stormwater Information on NPDES Permit Application [excluding construction activity requiring permit coverage under 40 CFR 122.26(b)(14)(x)]</t>
  </si>
  <si>
    <t>This is an estimate of the total surface area drained at the facility at the time of permit application (in acres). This data field is only required for individual industrial stormwater permit applications. Values under 5 acres will be reported to the nearest tenth of an acre or nearest quarter acre. Authorized NPDES programs will have the discretion to choose whether permittees should report to the nearest tenth of an acre or nearest quarter acre for values under 5 acres</t>
  </si>
  <si>
    <t>122.26(c)(1)(i)(B)</t>
  </si>
  <si>
    <t>This is the estimate of the total impervious area at the facility at the time of permit application (in acres). This data element is only required for individual industrial stormwater permit applications. Values under 5 acres will be reported to the nearest tenth of an acre or nearest quarter acre. Authorized NPDES programs will have the discretion to choose whether permittees should report to the nearest tenth of an acre or nearest quarter acre for values under 5 acres</t>
  </si>
  <si>
    <t>This is the one or more codes that identify the structural and non-structural control measures (including treatment) to control pollutants in stormwater discharges from industrial activities. This data element includes long-term measures (e.g., good housekeeping of waste-handling and waste-storage areas, collecting debris and yard material, proper management of vehicle wash and equipment maintenance areas) and permanent structures (e.g., covers, pads, diversion berms or channels, vegetative buffer strips, erosion prevention and sediment control such as land grading, riprap slope protection, streambank protection) to control pollutants in stormwater discharges. This data element is only required for individual industrial stormwater permit applications</t>
  </si>
  <si>
    <t>Municipal Separate Storm Sewer System (MS4) Information on NPDES Permit Application or Notice of Intent</t>
  </si>
  <si>
    <t>The unique code/description that identifies the size and permit type of the MS4 permit holder (e.g., Large/Medium MS4 permit (Phase I), Small MS4 permit (Phase II)—Comprehensive General Permit, Small MS4 permit (Phase II)—Two-Step General Permit, Small MS4 permit (Phase II)—Individual Permit)</t>
  </si>
  <si>
    <t>122.26, 122.28(b)(2)(ii), 122.33</t>
  </si>
  <si>
    <t>The unique identifier for each entity covered under an MS4 permit (e.g., village, city, county, incorporated town, unincorporated town, college or university, local school board, military installation, highways or other thoroughfares, federal facility, state facility, prison). Use of this identifier allows for better tracking of how the MS4 permit elements apply to each entity covered under the MS4 permit (e.g., if one MS4 NPDES permit covers two cities, the authorized NPDES program may elect to assign each city with a unique identifier). The authorized NPDES program will make the final determination on how to identify entities covered under an MS4 permit. This unique identifier must not change over time. Use of this unique identifier is similar to how the `Permitted Feature Identifier' data element is used to distinguish between permitted features</t>
  </si>
  <si>
    <t>122.21(f), 122.26(d) 122.28(b)(2)(ii), 122.34(d)(3), and 122.42(c)</t>
  </si>
  <si>
    <t>The unique identifier for each MS4 permit requirement or set of MS4 permit requirements. The general expectation is that each permit requirement or set of permit requirements will be uniquely identified with this data element. Additionally, the permitting authority can automate the creation of these data during development of the final permit terms and conditions</t>
  </si>
  <si>
    <t>1,6</t>
  </si>
  <si>
    <t>The one or more unique codes/descriptions that identifies the permit elements associated with the public education and outreach program requirements, including any educational materials the permittee is required to distribute or equivalent outreach activities the permittee must implement to inform the target audience about the impacts of stormwater discharges and the steps the public can take to reduce stormwater pollutants. This data element will use the “Unique MS4 Activity Identifier” to separately identify these permit requirements. The MS4 must identify if it will rely on another government entity to help the MS4 meet these requirements. This data element includes proposed activities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</si>
  <si>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122.26(d)(2)(iv)(A)(6), (B)(5) and (6), and (D)(4); 122.28(d), 122.34(b)(1) and (d)(3)(v)</t>
  </si>
  <si>
    <t>1, 2</t>
  </si>
  <si>
    <t>The one or more unique codes/descriptions that identifies specific schedules or deadlines for complying with the permit's public education and outreach requirements including, as appropriate, the months and years in which the permittee must undertake each required action, including interim milestones and the frequency of the action. This data element will use the “Unique MS4 Activity Identifier” to separately identify these permit requirements. The MS4 must identify if it will rely on another government entity to help the MS4 meet these requirements. This data element includes proposed deadlines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</si>
  <si>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The one or more unique codes/descriptions that identifies the permit elements associated with the public involvement/participation program requirements, which must involve the public and comply with State, Tribal, and local public notice requirements. This data element will use the “Unique MS4 Activity Identifier” to separately identify these permit requirements. The MS4 must identify if it will rely on another government entity to help the MS4 meet these requirements. This data element includes proposed activities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</si>
  <si>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122.21(f), 122.26(d)(2)(iv), 122.28(d), 122.34(b)(2) and (d)(3)(v)</t>
  </si>
  <si>
    <t>The one or more unique codes/descriptions that identifies specific schedules or deadlines for complying with the permit's public involvement/participation requirements including, as appropriate, the months and years in which the permittee must undertake each required action, including interim milestones and the frequency of the action. This data element will use the “Unique MS4 Activity Identifier” to separately identify these permit requirements. The MS4 must identify if it will rely on another government entity to help the MS4 meet these requirements. This data element includes proposed activities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</si>
  <si>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122.26(d)(2)(iv), 122.28(d), 122.34(b)(2) and (d)(3)(v)</t>
  </si>
  <si>
    <t>The one or more unique codes/descriptions and dates that identify the permit elements associated with the Illicit Discharge Detection and Elimination requirements, including (at a minimum): (1) The date of the most recent storm sewer system map showing the location of all outfalls and names and locations of all waters of the U.S. that receive discharges from those outfalls; (2) the ordinance or other regulatory mechanism to prohibit non-stormwater discharges into the permittee's MS4; (3) the procedures and actions the permittee is required to take to enforce the prohibition of non-stormwater discharges to the permittee's MS4; (4) the procedures and actions the permittee must take to detect and address non-stormwater discharges, including illegal dumping, to the permittee's MS4; and (5) the procedures and actions the permittee must take to inform public employees, businesses and the general public of hazards associated with illegal discharges and improper disposal of waste. The term “MS4 outfalls” does not include private outfalls. This data element will use the “Unique MS4 Activity Identifier” to separately identify these permit requirements. The MS4 must identify if it will rely on another government entity to help the MS4 meet these requirements. This data element includes proposed activities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</si>
  <si>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122.21(f), 122.26(d)(1)(iii)(B), 122.26(d)(2)(i)(B) and (C), 122.26(d)(2)(iv)(B), 122.34(b)(3) and (d)(3)(v)</t>
  </si>
  <si>
    <t>The one or more unique codes/descriptions that identify specific schedules or deadlines for complying with the permit's illicit discharge detection and elimination requirements, including, as appropriate, the months and years in which the permittee must undertake each required action, including interim milestones and the frequency of the action. This data element will use the “Unique MS4 Activity Identifier” to separately identify these permit requirements. The MS4 must identify if it will rely on another government entity to help the MS4 meet these requirements. This data element includes proposed deadlines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</si>
  <si>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122.26(d)(1)(iii)(B), 122.26(d)(2)(i)(B) and (C), 122.26(d)(2)(iv)(B), 122.34(b)(3) and (d)(3)(v)</t>
  </si>
  <si>
    <t>The one or more unique codes/descriptions that identify the permit elements associated with the construction site runoff control requirements, including (at a minimum): (1) The ordinance or other regulatory mechanism to require erosion and sediment controls, including sanctions to ensure compliance; (2) requirements for construction site operators to implement appropriate erosion and sediment control BMPs and control waste at the construction site that may cause adverse impacts to water quality; (3) procedures for site plan review that incorporate consideration of potential water quality impacts; (4) procedures for receipt and consideration of information submitted by the public; and (5) procedures for site inspection and enforcement of control measures. This data element will use the “Unique MS4 Activity Identifier” to separately identify these permit requirements. The MS4 must identify if it will rely on another government entity to help the MS4 meet these requirements. This data element includes proposed activities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</si>
  <si>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122.21(f), 122.26(d)(2)(iv)(D), 122.34(b)(4) and (d)(3)(v)</t>
  </si>
  <si>
    <t>The one or more unique codes/descriptions that identify specific schedules or deadlines for complying with the permit's construction requirements, including, as appropriate, the months and years in which the permittee must undertake each required action, including interim milestones and the frequency of the action. This data element will use the “Unique MS4 Activity Identifier” to separately identify these permit requirements. The MS4 must identify if it will rely on another government entity to help the MS4 meet these requirements. This data element includes proposed deadlines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</si>
  <si>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122.26(d)(2)(iv)(D), 122.34(b)(4) and (d)(3)(v)</t>
  </si>
  <si>
    <t>The one or more unique codes/descriptions that identify the permit elements associated with the Post Construction Stormwater Management in New Development and Redevelopment requirements, including (at a minimum): (1) The ordinance or other regulatory mechanism to address post-construction runoff from new development and redevelopment projects; (2) the requirements to address stormwater runoff from new development and redevelopment projects that disturb a minimum of greater than or equal to one acre (including if the permittee requires on-site retention of stormwater); and (3) the requirements to ensure adequate long-term operation and maintenance of BMPs for controlling runoff from new development and redevelopment projects. This data element will use the “Unique MS4 Activity Identifier” to separately identify these permit requirements. The MS4 must identify if it will rely on another government entity to help the MS4 meet these requirements. This data element includes proposed activities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</si>
  <si>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122.21(f), 122.26(d)(2)(iv)(A)(2), 122.34(b)(5) and (d)(3)(v)</t>
  </si>
  <si>
    <t>The one or more unique codes/descriptions that identify specific schedules or deadlines for complying with the permit's post-construction requirements, including, as appropriate, the months and years in which the permittee must undertake each required action, including interim milestones and the frequency of the action. This data element will use the “Unique MS4 Activity Identifier” to separately identify these permit requirements. The MS4 must identify if it will rely on another government entity to help the MS4 meet these requirements. This data element includes proposed deadlines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</si>
  <si>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122.26(d)(2)(iv)(A)(2), 122.34(b)(5) and (d)(3)(v)</t>
  </si>
  <si>
    <t>The one or more unique codes/descriptions that identify the permit elements associated with the Pollution Prevention/Good Housekeeping requirements including (at a minimum): Development and implementation of an operation and maintenance program that includes a training component and has the ultimate goal of preventing or reducing pollutant runoff from municipal operations. This data element will use the “Unique MS4 Activity Identifier” to separately identify these permit requirements. The MS4 must identify if it will rely on another government entity to help the MS4 meet these requirements. This data element includes proposed activities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</si>
  <si>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122.21(f), 122.26(d)(2)(iv), 122.26(d)(2)(iv)(A)(1), (2) and (3), 122.34(b)(6)(i) and (d)(3)(v)</t>
  </si>
  <si>
    <t>The one or more unique codes/descriptions that identifies specific schedules or deadlines for complying with the permit's pollution prevention/good housekeeping requirements, including, as appropriate, the months and years in which the permittee must undertake each required action, including interim milestones and the frequency of the action. This data element will use the “Unique MS4 Activity Identifier” to separately identify these permit requirements. The MS4 must identify if it will rely on another government entity to help the MS4 meet these requirements. This data element includes proposed deadlines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</si>
  <si>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122.26(d)(2)(iv), 122.26(d)(2)(iv)(A)(1), (2) and (3), 122.34(b)(6)(i) and (d)(3)(v)</t>
  </si>
  <si>
    <t>The one or more unique codes/descriptions that identify any other applicable permit requirements, such as those related to the assumptions and requirements of any available wasteload allocation prepared by a state and approved by the EPA. This data element is optional if there are no additional MS4 permit requirements. This data element will use the “Unique MS4 Activity Identifier” to separately identify these permit requirements. The MS4 must identify if it will rely on another government entity to help the MS4 meet these requirements. This data element includes proposed activities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</si>
  <si>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122.26(d)(2)(iv), 122.34(c) and (d)(3)(v), 122.44(d)(1)(vii)(B)</t>
  </si>
  <si>
    <t>The one or more unique codes/descriptions that identify specific schedules or deadlines for complying with the permit's other applicable permit requirements. This data element will use the “Unique MS4 Activity Identifier” to separately identify these permit requirements. The MS4 must identify if it will rely on another government entity to help the MS4 meet these requirements. This data element includes proposed deadlines that are submitted by small MS4s seeking coverage under a “Two-Step General Permit.” Following completion of the second permitting step, the authorized NPDES program will be responsible for sharing the final permit terms and conditions with U.S. EPA as required in subpart B of this part</t>
  </si>
  <si>
    <t>The one or more unique codes/descriptions that identify how the Phase I MS4 permittee will comply with industrial stormwater control requirements, including (at a minimum): (1) Status of the ordinance or other regulatory mechanism to control the contribution of pollutants by stormwater discharges associated with industrial activity, including authority to carry out all inspection, surveillance and monitoring procedures necessary to determine compliance and noncompliance, and including sanctions to ensure compliance; (2) status of the MS4 permittee industrial stormwater inventory, which identifies facilities with industrial activities and assesses the quality of the stormwater discharged from each facility with an industrial activity; (3) status of program to monitor and control pollutants in stormwater discharges from municipal landfills, hazardous waste treatment, disposal and recovery facilities, industrial facilities that are subject to Toxics Release Inventory (TRI) reporting requirements (Emergency Planning and Community Right-To-Know Act Section 313), and industrial facilities that are contributing a substantial pollutant loading to the MS4; and (4) status of monitoring program for discharges associated with industrial facilities. This data element is optional for Phase II MS4s. This data element will use the “Unique MS4 Activity Identifier” to separately identify these permit requirements</t>
  </si>
  <si>
    <t>40 CFR 122.26(d)(2)(i)(A, B, C, E, and F) and 40 CFR 122.26(d)(2)(ii) and (iv)(A)(5) and (iv)(C), 122.42(c)</t>
  </si>
  <si>
    <t>The one or more unique codes/descriptions that identifies specific schedules or deadlines for complying with the permit's industrial stormwater control requirements. This data element is optional for Phase II MS4s. This data element will use the “Unique MS4 Activity Identifier” to separately identify these permit requirements</t>
  </si>
  <si>
    <t>POTW Information on NPDES Permit Application or Notice of Intent</t>
  </si>
  <si>
    <t>This is the unique name of each collection system that provides flow to the permittee. This includes unincorporated connector districts and satellite collection systems, which are sanitary sewers owned or operated by another entity that conveys sewage or industrial wastewater to this permittee. This data element applies to POTWs</t>
  </si>
  <si>
    <t>122.1(b) and 122.21(j)(1)(iv), 122.28(b)(2)(ii)</t>
  </si>
  <si>
    <t>The unique code/description that identifies the ownership type for each unique collection system that provides flow to the permittee (e.g.,municipality owned, privately owned). This includes unincorporated connector districts and satellite collection systems. This data element applies to POTWs</t>
  </si>
  <si>
    <t>This is the NPDES permit number (“NPDES ID”) for each unique collection system that provides flow to the permittee. If there is no NPDES permit number for the collection system this data element will be a unique identifier for each collection system that provides flow to the permittee. This includes unincorporated connector districts and satellite collection systems. This data element applies to POTWs</t>
  </si>
  <si>
    <t>This is the estimated population for each unique collection system that provides flow to the permittee. This includes unincorporated connector districts and satellite collection systems. This data element applies to POTWs</t>
  </si>
  <si>
    <t>For each unique collection system that provides flow to the permittee, this is the estimated percentage of the collection system that is a combined sewer system. This includes unincorporated connector districts and satellite collection systems. This estimated percentage is calculated separately for each unique collection system that provides flow to the permittee and is based on the service population of each unique collection system. This data element applies to POTWs</t>
  </si>
  <si>
    <t>122.1(b) and 122.21(j)(1)(iv) and (vii), 122.28(b)(2)(ii)</t>
  </si>
  <si>
    <t>This data element describes the level of wastewater treatment technology [e.g., raw discharge (no treatment), primary treatment, secondary wastewater treatment, advanced treatment] used at the facility. This data element only applies to POTWs</t>
  </si>
  <si>
    <t>122.21(j)(3)(iii), 122.28(b)(2)(ii) and CWA section 516</t>
  </si>
  <si>
    <t>The one or more unique codes/descriptions that describe the types of disinfection technology that are used at the facility (e.g., chlorination, ozonation, ultraviolet disinfection). This data element will also use a code/description to identify if this facility is using dechlorination, which may be required if the facility uses chlorination for disinfection. This data element only applies to POTWs</t>
  </si>
  <si>
    <t>122.21(j)(3)(iii), 122.28(b)(2)(ii)</t>
  </si>
  <si>
    <t>The one or more unique codes/descriptions that describe the wastewater treatment technology unit operations (e.g., grit removal, flow equalization, complete mix activated sludge secondary treatment, trickling filter, facultative lagoon, biological nitrification) used at the facility. This data element is required for POTWs that have a design flow capacity equal to or above 10 million gallons per day (MGD) and is optional for POTWs with a design flow capacity below 10 MGD</t>
  </si>
  <si>
    <t>122.21(j)(2)(ii)(A), 122.28(b)(2)(ii) and CWA section 516</t>
  </si>
  <si>
    <t>Combined Sewer Overflow Information</t>
  </si>
  <si>
    <t>This data element uses a unique code/description that identifies whether the permit requires the permit holder to complete and implement a LTCP and whether the permit holder is in compliance with these permit requirements</t>
  </si>
  <si>
    <t>122.41(h), 122.43, 123.41(a) and CWA section 402(q)(1), Combined Sewer Overflow (CSO) Control Policy (59 FR 18688-18698, 19 April 1994)</t>
  </si>
  <si>
    <t>This data element uses a unique code/description to identify by number each of the nine minimum control measures outlines in the CSO Control Policy that the permit holder has implemented in compliance with the applicable permit and/or enforcement mechanism. These unique codes are: (1) Proper operation and regular maintenance programs for the sewer system and the CSOs; (2) Maximum use of the collection system for storage; (3) Review and modification of pretreatment requirements to assure CSO impacts are minimized; (4) Maximization of flow to the publicly owned treatment works for treatment; (5) Prohibition of CSOs during dry weather; (6) Control of solid and floatable materials in CSOs; (7) Pollution prevention; (8) Public notification to ensure that the public receives adequate notification of CSO occurrences and CSO impacts; and (9) Monitoring to effectively characterize CSO impacts and the efficacy of CSO controls. For example, if the permit holder has only developed the “Maximum use of the collection system for storage” minimum control measure then the permitting authority will record “2” for this data element. Likewise, if the permit holder has developed all nine minimum control measures then permitting authority will record 1, 2, 3, 4, 5, 6, 7, 8, and 9 for this data element</t>
  </si>
  <si>
    <t>This data element uses a unique code/description to identify by number each of nine minimum control measures outlined in the CSO Control Policy that the permit holder has implemented in compliance with the applicable permit and/or enforcement mechanism. These unique codes are: (1) Proper operation and regular maintenance programs for the sewer system and the CSOs; (2) Maximum use of the collection system for storage; (3) Review and modification of pretreatment requirements to assure CSO impacts are minimized; (4) Maximization of flow to the publicly owned treatment works for treatment; (5) Prohibition of CSOs during dry weather; (6) Control of solid and floatable materials in CSOs; (7) Pollution prevention; (8) Public notification to ensure that the public receives adequate notification of CSO occurrences and CSO impacts; and (9) Monitoring to effectively characterize CSO impacts and the efficacy of CSO controls. For example, if the permit holder has only developed the “Maximum use of the collection system for storage” minimum control measure then the permitting authority will record “2” for this data element. Likewise, if the permit holder has developed all nine minimum control measures then permitting authority will record 1, 2, 3, 4, 5, 6, 7, 8, and 9 for this data element</t>
  </si>
  <si>
    <t>This data element uses a unique code/description to identify whether the most recent version of the LTCP was received and approved by the permitting authority (e.g., most recent version of the LTCP was submitted by permit holder and was approved by the permitting authority, most recent version of the LTCP was submitted by permit holder but has not yet been approved by permitting authority, permit holder is required to submit a revised LTCP but the permitting authority has not yet received the revised LTCP from the permit holder, permit holder has not yet submitted a LTCP)</t>
  </si>
  <si>
    <t>This data element identifies the date when the permitting authority approved the most current version of the LTCP. This data element will be updated for each revision to the LTCP. The date must be provided in YYYY-MM-DD format where YYYY is the year, MM is the month, and DD is the day</t>
  </si>
  <si>
    <t>This data element uses a unique code/description to identify whether the permit holder is on an enforceable schedule to complete all required LTCP and CSO controls and the type of enforcement mechanism</t>
  </si>
  <si>
    <t>This data element identifies the date by which the permit holder completed construction and implementation of all currently required LTCP and CSO controls. This data element will be updated for each revision to the LTCP and CSO controls. The date must be provided in YYYY-MM-DD format where YYYY is the year, MM is the month, and DD is the day</t>
  </si>
  <si>
    <t>This data element uses a unique code/description to indicate whether the permit holder is currently implementing an approved post-construction compliance monitoring program</t>
  </si>
  <si>
    <t>This data element uses a unique code/description to identify whether the permit holder has other CSO control measures specified in a compliance schedule, beyond those identified in the nine minimum controls, long-term CSO control plan (LTCP), or a plan for sewer system separation</t>
  </si>
  <si>
    <t>Pretreatment Information on NPDES Permit Application or Notice of Intent (this includes permit application data required for all new and existing POTWs [40 CFR 122.21(j)(6)]</t>
  </si>
  <si>
    <t>The unique code/description that describes whether the permitted municipality is required to develop or implement a pretreatment program (in accordance with 40 CFR 403)</t>
  </si>
  <si>
    <t>122.28(b)(2)(ii), 122.44(j)</t>
  </si>
  <si>
    <t>The date the pretreatment program was approved or substantially modified. This data element can be system generated by carrying forward the most recent date (approval or modification). The date must be provided in YYYY-MM-DD format where YYYY is the year, MM is the month, and DD is the day</t>
  </si>
  <si>
    <t>122.28(b)(2)(ii), 403.8(a) and (b), 403.11</t>
  </si>
  <si>
    <t>The unique code describing the type of substantial modification to a POTW Pretreatment Program, which includes the initial start of a pretreatment program</t>
  </si>
  <si>
    <t>122.28(b)(2)(ii), 403.8(a) and (b), 403.11, 403.18</t>
  </si>
  <si>
    <t>The unique code/description that identifies the type of each industrial user discharging to a POTW [e.g.,Significant Industrial User (SIU), Standard Categorical Industrial Users (CIU), Non-Significant Categorical Industrial User (NSCIU), and Middle Tier Categorical Industrial User (MTCIU)]. This data element is at the permit or control mechanism level and is required for each SIU, CIU, NSCIU, and MTCIU. This data element also applies to SIUs and CIUs that discharge non-domestic wastewater by truck, rail, and dedicated pipe or other means of transportation to one or more POTWs</t>
  </si>
  <si>
    <t>122.21(j)(6), 122.28(b)(2)(ii), 122.44(j), 403.12(i)</t>
  </si>
  <si>
    <t>1, 2, 7.</t>
  </si>
  <si>
    <t>The unique code (e.g.,“Yes”, “No”) that identifies for each Significant Industrial User (SIU) or Categorical Industrial User (CIU) discharging to a POTW (including non-domestic wastewater delivered by truck, rail, and dedicated pipe or other means of transportation) whether the SIU is subject to local limits</t>
  </si>
  <si>
    <t>The unique code (e.g.,“Yes”, “No”) that identifies for each Categorical Industrial User (CIU) discharging to a POTW (including non-domestic wastewater delivered by truck, rail, and dedicated pipe or other means of transportation) whether the CIU is subject to one or more local limits that are more stringent than the applicable categorical standards</t>
  </si>
  <si>
    <t>Applicable Categorical Standards</t>
  </si>
  <si>
    <t>This data element will identify for each Significant Industrial User (SIU) or Categorical Industrial User (CIU) that is discharging to a POTW (including non-domestic wastewater delivered by truck, rail, and dedicated pipe or other means of transportation) the estimated maximum monthly average wastewater flow rate (in gallons per day)</t>
  </si>
  <si>
    <t>122.21(j)(6), 122.28(b)(2)(ii), 122.44(j)</t>
  </si>
  <si>
    <t>The unique code/description that identifies for each Significant Industrial User (SIU) or Categorical Industrial User (CIU) whether it caused or contributed to any problems (including upset, bypass, interference, pass-through) at a POTW within the past four and one-half calendar years. EPA regulations require the Control Authority to develop and enforce local limits when the discharge from an IU causes or contributes to any problems (including upset, interference, and bypass) at the receiving POTW's effluent discharge or biosolids/sewage sludge management. This data element also applies to SIUs and CIUs that discharge non-domestic wastewater by truck, rail, and dedicated pipe or other means of transportation to one or more POTWs</t>
  </si>
  <si>
    <t>122.21(j)(6), 122.28(b)(2)(ii), 122.44(j)(2)(ii), 403.5(c)</t>
  </si>
  <si>
    <t>The unique code/description that identifies whether a POTW has received RCRA hazardous waste by truck, rail, or dedicated pipe within the last three calendar years</t>
  </si>
  <si>
    <t>122.21(j)(7), 122.28(b)(2)(ii), 122.44(j)</t>
  </si>
  <si>
    <t>The unique code/description that identifies whether the POTW has received RCRA or CERLCA waste from off-site remedial activities within the last three calendar years</t>
  </si>
  <si>
    <t>122.21(j)(7), 122.44(j)</t>
  </si>
  <si>
    <t>This data element identifies the one or more Control Authorities for each Significant Industrial User (SIU) or Categorical Industrial User (CIU). When the Control Authority is a POTW this data element will use the POTW's NPDES ID. There will also be a unique identifier for each state and EPA Region for SIUs and CIUs when they are the Control Authority</t>
  </si>
  <si>
    <t>Cooling Water Intake Information on NPDES Permit Application or Notice of Intent</t>
  </si>
  <si>
    <t>The unique code/description that identifies the regulatory subpart the facility is subject to [e.g., 1 = New Facility under 40 CFR part 125, subpart I, 2 = New Offshore Oil and Gas Facility under 40 CFR part 125, subpart N, 3 = Existing Facility under 40 CFR part 125, subpart J, 4 = BPJ Facility under 40 CFR 125.80(c), 40 CFR 125.90(b), 40 CFR 125.130(c), or 40 CFR 401.14]</t>
  </si>
  <si>
    <t>122.21(r), 122.28(b)(2)(ii), subparts I, J, and N of 125, 401.14, and CWA section 316(b)</t>
  </si>
  <si>
    <t>Design Intake Flow (DIF) means the value, in units of million gallons per day (MGD), assigned to each cooling water intake structure design that corresponds to the maximum instantaneous rate of flow of water the cooling water intake system is capable of withdrawing from a source waterbody. The facility's DIF may be adjusted to reflect permanent changes to the maximum flow capability of the cooling water intake system to withdraw cooling water, including pumps permanently removed from service, flow limit devices, and physical limitations of the piping. DIF does not include values associated with emergency and fire suppression capacity or redundant pumps (i.e.,back-up pumps). For new facilities this is the design maximum flow capacity of the cooling water intake structure. See 40 CFR 125.83 and 125.92. This data element will be reported for each cooling water intake structure, which will have a “Permitted Feature ID.” Specific monitoring protocols and frequency of monitoring will be determined by the Director</t>
  </si>
  <si>
    <t>122.21(r), 122.28(b)(2)(ii), 125.80, 125.86, 125.90, 125.92, 125.95, 125.131, 125.136, 401.14, and CWA section 316(b)</t>
  </si>
  <si>
    <t>This actual flow value, in units of MGD, is intended to represent on-the-ground intake flow for each cooling water intake structure at the facility, as opposed to the DIF, which is based on maximum design flow intake. For existing facility, Actual Intake Flow (AIF) means the average flow rate of water withdrawn on an annual basis by each cooling water intake structure over the past three years. After October 14, 2019, AIF means the average flow rate of water withdrawn on an annual basis by each cooling water intake structure over the previous five years. Actual intake flow is measured at a location within the cooling water intake structure that the Director deems appropriate. The calculation of actual intake flow includes days of zero flow. AIF does not include flows associated with emergency and fire suppression capacity. See 40 CFR 125.92. This data element will be reported for each cooling water intake structure, which will have a “Permitted Feature ID.” Specific monitoring protocols and frequency of monitoring will be determined by the Director</t>
  </si>
  <si>
    <t>122.21(r), 122.28(b)(2)(ii), 125.86,125.92(a), 125.95, 125.136, 401.14, and CWA section 316(b)</t>
  </si>
  <si>
    <t>The unique code/description that identifies the location and description for each cooling water intake structure [e.g., 1 = shoreline intake description (flushed, recessed), 2 = intake canal, 3 = embayment, bank, or cove, 4 = submerged offshore intake, 5 = near-shore submerged intake, 6 = shoreline submerged intake, 7 = Offshore Velocity Cap (800 foot minimum distance from shoreline), 8 = other]. Each cooling water intake structure will have its own “Permitted Feature ID”</t>
  </si>
  <si>
    <t>122.21(r), 122.28(b)(2)(ii), 125.86, 125.95, 125.136, 401.14 and CWA section 316(b)</t>
  </si>
  <si>
    <t>This is the actual through-screen velocity (in feet/second) of the water intake through the screen for each cooling water intake structure at an existing facility. This is the measured average intake velocity as water passes through the structural components of a screen measured perpendicular to the screen mesh during normal operations. See 40 CFR 125.94. This data element will be reported for each cooling water intake structure, which will have a “Permitted Feature ID.” Specific monitoring protocols and frequency of monitoring will be determined by the Director</t>
  </si>
  <si>
    <t>122.21(r), 122.28(b)(2), 125.86, 125.94, 125.95, 125.136, 401.14 and CWA section 316(b)</t>
  </si>
  <si>
    <t>The unique code/description that describes the one or more source water for cooling purpose for each cooling water intake structure [e.g., 1 = Ocean, 2 = Estuary, 3 = Great Lake, 4 = Fresh River, 5 = Lake/Reservoir, 6 = contract or arrangement with an independent supplier (or multiple suppliers)]. Each cooling water intake structure will have its own “Permitted Feature ID”</t>
  </si>
  <si>
    <t>122.21(f)(9), 122.21(r), 122.28(b)(2)(ii), 125.86, 125.95, 125.136, 401.14 and CWA section 316(b)</t>
  </si>
  <si>
    <t>The unique code/description to indicate the one or more compliance method selected for each cooling water intake structure based on EPA's CWA section 316(b) regulations or based on BPJ. For new facilities for example, Track I, Track II, alternative requirements, etc. For existing facilities, which of the 40 CFR 125.94(c) compliance options were chosen and reported as part of 40 CFR 122.21(r)(6), whether the facility has chosen to comply on an intake basis or facility wide, or whether alternative requirements were requested. Facilities have the option to comply on a facility wide or on an intake basis. Each cooling water intake structure will have its own “Permitted Feature ID”</t>
  </si>
  <si>
    <t>122.21(r)(6), 122.28(b)(2)(ii), 125.84, 125.85, 125.94, 125.134, 125.135, 401.14 and CWA section 316(b)</t>
  </si>
  <si>
    <t>For new and existing facilities, a unique code/description that identifies whether there are Federally-listed threatened or endangered species (or relevant taxa) that might be susceptible to impingement and entrainment at the facility's cooling water intake structures. This unique code/description will also identify whether designated critical habitat is in the vicinity of facility's cooling water intake structure</t>
  </si>
  <si>
    <t>122.21(r)(4), 122.28(b)(2), 125.86, 125.95, 125.136, 401.14 and CWA section 316(b)</t>
  </si>
  <si>
    <t>NPDES Variance Information</t>
  </si>
  <si>
    <t>The unique code(s)/description(s) that describes the type for each variance request submitted by the NPDES-regulated entity [e.g., fundamentally different factors (CWA Section 301(n)), non-conventional pollutants (CWA Section 301(c) and (g)), water quality related effluent limitations (CWA Section 302(b)(2)), thermal discharges (CWA Section 316(a)), discharges to marine waters (CWA Section 301(h))]. This field is required to be shared with the U.S. EPA when authorized NPDES programs approve NPDES permit coverage after June 12, 2021 (i.e., two years after the effective date of the 2019 NPDES Applications and Program Updates Rule). See February 12, 2019; 84 FR 3324.</t>
  </si>
  <si>
    <t>122.21(f)(10), 122.21(j)(1)(ix), 122.28(b)(2)(ii), 123.41, subpart H of 125 and CWA section 316(a)</t>
  </si>
  <si>
    <t>The unique code(s)/description(s) that describe whether each variance request from the NPDES-regulated entity is a new request, renewal, or a continuance for variances that do not expire. This field is required to be shared with the U.S. EPA when authorized NPDES programs approve NPDES permit coverage after June 12, 2021 (i.e., two years after the effective date of the 2019 NPDES Applications and Program Updates Rule). See February 12, 2019; 84 FR 3324.</t>
  </si>
  <si>
    <t>The unique code(s)/description(s) that describes the status for each the variance request submitted by the NPDES-regulated entity (e.g., pending, approved, denied, withdrawn by NPDES-regulated entity, terminated). This field is required to be shared with the U.S. EPA when authorized NPDES programs approve NPDES permit coverage after June 12, 2021 (i.e., two years after the effective date of the 2019 NPDES Applications and Program Updates Rule). See February 12, 2019; 84 FR 3324.</t>
  </si>
  <si>
    <t>This is the date for each variance request submitted by the NPDES-regulated entity to the NPDES permitting authority. The date must be provided in YYYY-MM-DD format where YYYY is the year, MM is the month, and DD is the day. This field is required to be shared with the U.S. EPA when authorized NPDES programs approve NPDES permit coverage after June 12, 2021 (i.e., two years after the effective date of the 2019 NPDES Applications and Program Updates Rule). See February 12, 2019; 84 FR 3324.</t>
  </si>
  <si>
    <t>This is the unique code that describes whether the NPDES permitting authority included the information required under 40 CFR 124.57(a) in the public notice regarding the CWA section 316(a) request.</t>
  </si>
  <si>
    <t>122.28(b)(2)(ii), subpart H of 125 and CWA section 316(a)</t>
  </si>
  <si>
    <t>This is the date for each variance request when the NPDES permitting authority approves (grants, renews), denies, or terminates a variance request as well as the date when the NPDES-regulated entity withdraws the variance request. For variances that do not expire, this is the original action date. The date must be provided in YYYY-MM-DD format where YYYY is the year, MM is the month, and DD is the day. This field is required to be shared with the U.S. EPA when authorized NPDES programs approve NPDES permit coverage after June 12, 2021 (i.e., two years after the effective date of the 2019 NPDES Applications and Program Updates Rule). See February 12, 2019; 84 FR 3324.</t>
  </si>
  <si>
    <t>Compliance Monitoring Activity Information (General)</t>
  </si>
  <si>
    <t>The unique identifier for the compliance monitoring activity performed by the authorized NPDES program and EPA (e.g., inspections). This data element can be system generated</t>
  </si>
  <si>
    <t>The unique identifier for the permitted feature number(s) entered by the user for the inspected or monitored permitted feature(s). This data element will use the same number used by `Permitted Feature Identifier (Permit)' data element for each compliance monitoring activity permitted feature. This will provide a unique link between each compliance monitoring activity permitted feature and the corresponding NPDES permitted feature. This data element can be left blank if the compliance monitoring activity does not involve a permitted feature. For Sewer Overflow/Bypass Event Reports this data element will identify the permitted feature(s), if any, for each Sewer Overflow/Bypass Identifier. The POTW can leave this data element blank on the Sewer Overflow/Bypass Event Report if the sewer overflows are caused by an extreme weather event (e.g., hurricane) that floods the entire sewer system and are too numerous to count. This data element applies to compliance monitoring activities performed by the authorized NPDES program and EPA (e.g., inspections) as well as compliance monitoring reports submitted by the NPDES regulated entity (e.g., DMRs, program reports)</t>
  </si>
  <si>
    <t>122.34(g)(3), 122.41(l)(4)(i), 122.41(l)(6) and (7), 122.41(m)(3), 123.26, 123.41(a), 122.42(c), 403.12(e), 403.12(h) and CWA section 308</t>
  </si>
  <si>
    <t>1, 3, 4, 6, 8, and 9.</t>
  </si>
  <si>
    <t>This is the unique code/description for each report submitted by the NPDES regulated entity. Report submissions covered by the data element are listed in Table 1 in this appendix (i.e., NPDES Data Groups 3 through 10). This data element describes how each submission was electronically collected or processed by the initial recipient [see § 127.2(b)]. For example, these unique codes/descriptions include: (1) NPDES regulated entity submits NPDES program data using an EPA electronic reporting system; (2) NPDES regulated entity submits NPDES program data using an authorized NPDES program electronic reporting system; (3) NPDES regulated entity has temporary waiver from electronic reporting and submits NPDES program data on paper to the authorized NPDES program who then electronically uses manual data entry to electronically process these data; (4) NPDES regulated entity has a permanent waiver from electronic reporting and submits NPDES program data on paper to the authorized NPDES program who then electronically uses manual data entry to electronically process these data; (5) NPDES regulated entity has an episodic waiver from electronic reporting and submits NPDES program data on paper to the authorized NPDES program who then electronically uses manual data entry to electronically process these data; (6) NPDES regulated entity submits NPDES program data on paper in a form that allows the authorized NPDES program to use of automatic identification and data capture technology to electronically process these data; (7) NPDES regulated entity submits NPDES program data using another electronic reporting system (e.g.,third-party). This data element can sometimes be system generated (e.g.,incorporated into an electronic reporting tool). This data element does not identify the electronic submission type of general permit reports (NPDES Data Group =2 in Table 1), which is tracked by the “Electronic Submission Type (General Permit Reports)” data element. This data element applies to information submitted by NPDES regulated entities and does not apply to compliance monitoring information generated by authorized NPDES programs and EPA (e.g.,inspection data)</t>
  </si>
  <si>
    <t>Compliance Monitoring Activity Information (General Data Generated from Authorized NPDES Programs and EPA)</t>
  </si>
  <si>
    <t>The actual date on which the compliance monitoring activity ended. For example, the date of an authorized NPDES program inspection of a facility can be used for this data element. The date must be provided in YYYY-MM-DD format where YYYY is the year, MM is the month, and DD is the day</t>
  </si>
  <si>
    <t>The unique code/description that identifies each compliance monitoring activity taken by the authorized NPDES program (e.g., inspection, investigation, information request, offsite records review)</t>
  </si>
  <si>
    <t>The unique code/description that identifies each compliance monitoring activity type taken by a regulatory Agency (e.g., audit, biomonitoring, case development, diagnostic, evaluation, reconnaissance with sampling, reconnaissance without sampling, sampling)</t>
  </si>
  <si>
    <t>The unique code/description that identifies the type of biomonitoring inspection method (e.g., acute, chronic, or flow through) and sample type (e.g.,grab, composite). This data element supplements the Compliance Monitoring Type data element. This data element only applies to compliance monitoring activities that involve biomonitoring</t>
  </si>
  <si>
    <t>The unique code/description that identifies the reason for the initiation of the compliance monitoring activity (e.g., Agency Priority, Citizen Complaint/Tip, Core Program)</t>
  </si>
  <si>
    <t>This data element identifies if the inspection is a joint inspection by federal, state, tribal, or territorial personnel. Only one value for this data element may be used for each compliance monitoring activity [e.g.,State, Federal, Joint (State/Federal)]</t>
  </si>
  <si>
    <t>The unique code/description for the one or more programs evaluated or related to the compliance monitoring activity (e.g., NPDES Base Program, Biosolids/Sewage Sludge, Pretreatment, and MS4)</t>
  </si>
  <si>
    <t>Compliance Monitoring Activity Information (Program Data Generated from Authorized NPDES Programs and EPA)</t>
  </si>
  <si>
    <t>This is the unique code/description that that identifies each deficiency in the facility's biosolids and sewage sludge program (40 CFR part 503) for each compliance monitoring activity (e.g.,inspections, audits) by the regulatory authority. This data element includes unique codes to identify when the facility failed to comply with any applicable permit requirements or enforcement actions. The values for this data element will distinguish between noncompliance and significant noncompliance (SNC)</t>
  </si>
  <si>
    <t>123.26, 123.41(a), 123.45 and CWA section 308</t>
  </si>
  <si>
    <t>This is the unique code/description that that identifies each deficiency in the MS4's program to control stormwater pollution for each compliance monitoring activity (e.g., inspections, audits) by the regulatory authority. This data element includes unique codes to identify when the MS4 failed to comply with any applicable permit requirements or enforcement actions. The values for this data element will distinguish between noncompliance and significant noncompliance (SNC)</t>
  </si>
  <si>
    <t>This is the unique code/description that that identifies each deficiency in the POTW's authorized pretreatment program for each pretreatment compliance monitoring activity (e.g., inspections, audits) by the regulatory authority. The values for this data element will distinguish between noncompliance and significant noncompliance (SNC). These unique codes include: (1) Failure to enforce against pass through and/or interference; (2) failure to submit required reports within 30 days; (3) failure to meet compliance schedule milestones within 90 days; (4) failure to issue/reissue control mechanisms to 90% of SIUs within 6 months; (5) failure to inspect or sample 80% of SIUs within the past 12 months; and (6) failure to enforce standards and reporting requirements</t>
  </si>
  <si>
    <t>123.26, 123.41(a), 123.45, 403.10, and CWA section 308</t>
  </si>
  <si>
    <t>This is the unique code/description that that identifies each deficiency in the POTW's control of combined sewer overflows, sanitary sewer overflows, or bypass events for each compliance monitoring activity (e.g., inspections, audits) by the regulatory authority. This data element includes unique codes to identify when a POTW has failed to provide 24-hour notification to the NPDES permitting authority or failed to submit the Sewer Overflow/Bypass Event Report within the required 5-day period. This data element also includes unique codes to identify when the POTW failed to comply with any applicable long-term CSO control plan, permit requirements, or enforcement actions. The values for data element will distinguish between noncompliance and significant noncompliance (SNC)</t>
  </si>
  <si>
    <t>122.41(h), 122.41(l)(6) and (7), 122.43, 123.26, 123.41(a), and CWA sections 308 and 402(q)(1)</t>
  </si>
  <si>
    <t>Compliance Monitoring Activity Information (AFO/CAFO Program Data Generated from Authorized NPDES Programs and EPA)</t>
  </si>
  <si>
    <t>The unique code/description that identifies the animal type(s) at the facility at the time of inspection (e.g.,beef cattle, broilers, layers, swine weighing 55 pounds or more, swine weighing less than 55 pounds, mature dairy cows, dairy heifers, veal calves, sheep and lambs, horses, ducks, turkeys, other)</t>
  </si>
  <si>
    <t>122.23, 123.26, 123.41(a), and CWA section 308</t>
  </si>
  <si>
    <t>The number of each type of animal in open confinement or housed under roof (either partially or totally) which are held at the facility at the time of inspection</t>
  </si>
  <si>
    <t>122.23, 123.26, 123.41(a) and CWA section 308</t>
  </si>
  <si>
    <t>The number of each type of animal in open confinement which are held at the facility at the time of inspection</t>
  </si>
  <si>
    <t>The one or more types of containment and storage (e.g., anaerobic lagoon, roofed storage shed, storage ponds, underfloor pits, above ground storage tanks, below ground storage tanks, concrete pad, impervious soil pad, other) at the facility at the time of inspection</t>
  </si>
  <si>
    <t>The one or more unique codes/descriptions that identifies whether or not the facility is operating within the design capacity for each type of containment and storage used by the facility for MLPW at the time of inspection</t>
  </si>
  <si>
    <t>A unique code (e.g., “Yes”, “No”) that indicates whether there evidence of unauthorized discharge(s) of pollutants from the facility's production area and/or land application area(s) to a water of the U.S.</t>
  </si>
  <si>
    <t>The unique code/description that identifies whether or not the facility is properly implementing its NPDES permit requirements, including the applicable Nutrient Management Plan (NMP) or other nutrient management planning, at the time of inspection</t>
  </si>
  <si>
    <t xml:space="preserve">Compliance Monitoring Activity Information (Discharge Monitoring Report, and Pretreatment Periodic Compliance Reports for Significant Industrial Users (SIUs) and Categorical Industrial Users (CIUs) when EPA or the State is the Control Authority) </t>
  </si>
  <si>
    <t>The unique identifier tying the compliance monitoring activity (e.g., DMR submission) to the corresponding Limit Set record</t>
  </si>
  <si>
    <t>122.41(l)(4)(i), 123.26, 123.41(a), 403.12(e), 403.12(h)</t>
  </si>
  <si>
    <t>3, 6, 8.</t>
  </si>
  <si>
    <t>The unique code/description identifying the parameter reported on the compliance monitoring activity (e.g., DMR submission)</t>
  </si>
  <si>
    <t>The unique code/description that identifies the monitoring location at which the sampling occurred for a compliance monitoring activity parameter (e.g.,DMR submission)</t>
  </si>
  <si>
    <t>The unique identifier tying the compliance monitoring activity (e.g., DMR submission) to the Limit Season Number of the corresponding limit. This data element is necessary as a parameter can have different seasonal limits within a single limit start and end date</t>
  </si>
  <si>
    <t>The monitoring period end date for the values covered by the compliance monitoring activity (e.g.,DMR submission). The date must be provided in YYYY-MM-DD format where YYYY is the year, MM is the month, and DD is the day</t>
  </si>
  <si>
    <t>The unique code/description that indicates the reason that “No Discharge” or “No Data” was reported on the compliance monitoring activity (e.g., DMR submission) (e.g., B = Below Detection Limit, C = No Discharge)</t>
  </si>
  <si>
    <t>The number value reported on the compliance monitoring activity (e.g., DMR form)</t>
  </si>
  <si>
    <t>The unique code/description that identifies the one or more units of measure that are applicable to quantity or concentration limits and measurements as entered on the compliance monitoring activity (e.g.,DMR submission). This field is optional if the units are the same as the limit units</t>
  </si>
  <si>
    <t>The date the compliance monitoring value was received by the regulatory authority (e.g., DMR submission). The date must be provided in YYYY-MM-DD format where YYYY is the year, MM is the month, and DD is the day</t>
  </si>
  <si>
    <t>The unique code/description identifying a value type (e.g., Quantity 1, Quantity 2, Concentration 1, Concentration 2, Concentration 3) on a compliance monitoring activity (e.g., DMR submission)</t>
  </si>
  <si>
    <t>The unique code identifying the qualifier for the reported value (e.g.,“&lt;”, “=”, “&gt;”) on a compliance monitoring activity (e.g., DMR submission). This field is optional if the qualifier is “=”</t>
  </si>
  <si>
    <t>Compliance Monitoring Activity Information (Periodic Program Reports)</t>
  </si>
  <si>
    <t>The date the program report was received. The date must be provided in YYYY-MM-DD format where YYYY is the year, MM is the month, and DD is the day</t>
  </si>
  <si>
    <t>These are data elements that are common to reports required in parts 122, 123, 403, and 503</t>
  </si>
  <si>
    <t>The unique identifier for each program report submission. This will provide for unique tracking of program report submissions. This data element can be system generated</t>
  </si>
  <si>
    <t>The start date of the reporting period for the program report. The date must be provided in YYYY-MM-DD format where YYYY is the year, MM is the month, and DD is the day. For the Sewer Overflow/Bypass Event Report this is the start or best estimate of the start date for each Sewer Overflow/Bypass Identifier</t>
  </si>
  <si>
    <t>4, 5, 6, 7, 9, 10.</t>
  </si>
  <si>
    <t>The end date of the reporting period for the program report. The date must be provided in YYYY-MM-DD format where YYYY is the year, MM is the month, and DD is the day. For the Sewer Overflow/Bypass Event Report this is the end or best estimate of the end date for each Sewer Overflow/Bypass Identifier</t>
  </si>
  <si>
    <t>This data element identifies the NPDES Data Group for each program report submission. This corresponds to Table 1 in this appendix {e.g., 7 = Pretreatment Program Reports [40 CFR 403.12(i)]}.This data element also applies to Significant Industrial User Compliance Reports in Municipalities Without Approved Pretreatment Programs [40 CFR 403.12(e) and (h)], which is NPDES Data Group Number 8 (Table 1 in this appendix). This can be a system generated data element</t>
  </si>
  <si>
    <t>4 through 10.</t>
  </si>
  <si>
    <t>Compliance Monitoring Activity Information (Data Elements Specific to Sewage Sludge/Biosolids Annual Program Reports)</t>
  </si>
  <si>
    <t>The one or more unique codes/descriptions that identify the biosolids or sewage sludge treatment process or processes at the facility. For example, this data element uses codes to identify treatment processes in the following categories: preliminary operations (e.g., sludge grinding and degritting), thickening (concentration), stabilization, anaerobic digestion, aerobic digestion, composting, conditioning, disinfection (e.g., beta ray irradiation, gamma ray irradiation, pasteurization), dewatering (e.g.,centrifugation, sludge drying beds, sludge lagoons), heat drying, thermal reduction, and methane or biogas capture and recovery</t>
  </si>
  <si>
    <t>503.18, 503.28, 503.48</t>
  </si>
  <si>
    <t>The one or more unique codes/descriptions that identify each of the analytic methods used by the facility to analyze enteric viruses, fecal coliforms, helminth ova, Salmonella sp., and other regulated parameters. For example, EPA requires facilities to monitor for the certain parameters, which are listed in Tables 1, 2, 3, and 4 at 40 CFR 503. 13 and Tables 1 and 2 at 40 CFR 503.23. This data element stores each analytic methods used by the facility only once for each annual report (not for each parameter measurement)</t>
  </si>
  <si>
    <t>503.8(b), 503.18, 503.28, 503.48</t>
  </si>
  <si>
    <t>The one or more unique codes/descriptions that identify the nature of each biosolids and sewage sludge material generated by the facility in terms of whether the material is a biosolid or sewage sludge and whether the material is ultimately conveyed off-site in bulk or in bags. The facility will separately report the form for each biosolids or sewage sludge management practice or practices used by the facility and pathogen class</t>
  </si>
  <si>
    <t>The one or more unique codes/descriptions that identify the type of biosolids or sewage sludge management practice or practices (e.g., land application, surface disposal, incineration) used by the facility. The facility will separately report the management practice for each biosolids or sewage sludge form and pathogen class. This data element will also identify the management practices used by surface disposal site owners/operators (see 40 CFR 503.24)</t>
  </si>
  <si>
    <t>The one or more unique codes/descriptions that identify the pathogen class or classes [e.g., Class A, Class B, Not Applicable (Incineration)] for biosolids or sewage sludge generated by the facility. The facility will separately report the pathogen class for each biosolids or sewage sludge management practice used by the facility and by each biosolids or sewage sludge form</t>
  </si>
  <si>
    <t>This is the amount (in dry metric tons) of biosolids or sewage sludge applied to the land, prepared for sale or give-away in a bag or other container for application to the land, or placed on an active sewage sludge unit. This identification will be made for each biosolids or sewage sludge management practice used by the facility and by each biosolids or sewage sludge form as well as by each biosolids or sewage sludge pathogen class</t>
  </si>
  <si>
    <t>The one or more unique codes/descriptions that identify the options used by the facility to control pathogens (e.g., Class A—Alternative 1, Class A—Alternative 2, Class A—Alternative 3, Class A—Alternative 4, Class A—Alternative 5, Class A—Alternative 6, Class B—Alternative 1, Class B—Alternative 2, Class B—Alternative 3, or pH Adjustment (Domestic Septage). The facility will separately report the pathogen reduction options for each biosolids or sewage sludge management practice used by the facility and by each biosolids or sewage sludge form as well as by each biosolids or sewage sludge pathogen class</t>
  </si>
  <si>
    <t>The one or more unique codes/descriptions that identify the options used by the facility for vector attraction reduction. See a listing of these vector attraction reduction options at 40 CFR 503.33(b)(1) through (11). The facility will separately report the vector attraction reduction options for each biosolids or sewage sludge management practice used by the facility and by each biosolids or sewage sludge form as well as by each biosolids or sewage sludge pathogen class</t>
  </si>
  <si>
    <t>This is the biosolids or sewage sludge parameter that is monitored by the facility. If there is more than one class, then the facility will separately report each monitored parameter for each biosolids or sewage sludge management practice used by the facility and by each biosolids or sewage sludge form. EPA requires facilities to monitor for the certain parameters, which are listed in Tables 1, 2, 3, and 4 at 40 CFR 503. 13 and Tables 1 and 2 at 40 CFR 503.23, pathogens (e.g., fecal coliform, Salmonella sp., enteric viruses, helminth ova), and vector attraction reduction parameters (e.g.,specific oxygen uptake rate, and total, fixed, and volatile solids)</t>
  </si>
  <si>
    <t>This is the value of the Biosolids or Sewage Sludge Monitored Parameter</t>
  </si>
  <si>
    <t>This is the measurement unit (e.g., mg/kg) associated with the Biosolids or Sewage Sludge Monitored Parameter Value</t>
  </si>
  <si>
    <t>This is the end date of the monthly monitoring period for the biosolids or sewage sludge sampling (e.g., 1/31/2015 for biosolids or sewage sludge monitoring data in January 2015). This data element is used to track the frequency of biosolids or sewage sludge monitoring in the reporting period (e.g.,annual, quarterly, bi-monthly, or monthly). For example, see Table 1 of 40 CFR 503.16 (Land Application), Table 1 of 40 CFR 503.26 (Surface Disposal)</t>
  </si>
  <si>
    <t>This data element is applicable to facilities that use an active surface disposal sites (e.g.,monofills, surface impoundments, lagoons, waste piles, dedicated disposal sites, and dedicated beneficial use sites) without a liner. This data element identifies the maximum allowable pollutant concentration for each of the three pollutants: Arsenic, chromium, and nickel (in units of mg/kg). This data element will use Tables 1 and 2 of 40 CFR 503.23 or the procedures identified in 40 CFR 503.23(b)</t>
  </si>
  <si>
    <t>503.23, 503.28</t>
  </si>
  <si>
    <t>This data element is applicable to facilities that use land application and/or an active surface disposal site (e.g.,monofills, surface impoundments, lagoons, waste piles, dedicated disposal sites, and dedicated beneficial use sites). This data element uses one or more unique codes/descriptions to identify all deficiencies in the biosolids or sewage sludge program within the reporting period. For example, this data element uses a unique code/description to identify when a biosolids or sewage sludge pollutant concentration exceed a ceiling concentration (e.g.,Table 1 of 40 CFR 503.13 for facilities utilizing land application). This data element also uses a unique code/description to identify when the facility failed to properly collect and analyze its biosolids or sewage sludge in accordance with the approved analytical methods (including appropriate method holding times). This data element also uses a unique code/description to identify deficiencies with pathogen reduction and/or vector attraction reduction. For facilities that use an active surface disposal site this data element will use a unique code/description to identify any deficiencies in meeting the applicable surface disposal requirements [see 40 CFR 503.24(a) through (n)]</t>
  </si>
  <si>
    <t>503.18, 503.28</t>
  </si>
  <si>
    <t>Compliance Monitoring Activity Information (Data Elements Specific to CAFO Annual Program Reports)</t>
  </si>
  <si>
    <t>The unique code/description that identifies the permittee's applicable animal sector(s) in the previous 12 months. This includes (but not limited to) beef cattle, broilers, layers, swine weighing 55 pounds or more, swine weighing less than 55 pounds, mature dairy cows, dairy heifers, veal calves, sheep and lambs, horses, ducks, and turkeys</t>
  </si>
  <si>
    <t>122.42(e)(4)(i)</t>
  </si>
  <si>
    <t>The estimated maximum number of each type of animal in open confinement or housed under roof (either partially or totally) which are held at the facility for a total of 45 days or more in the previous 12 months</t>
  </si>
  <si>
    <t>The estimated maximum number of each type of animal in open confinement which are held at the facility for a total of 45 days or more in the previous 12 months</t>
  </si>
  <si>
    <t>The unique code/description that identifies the type of CAFO manure, litter, and process wastewater generated by the facility i.e. in the previous 12 months</t>
  </si>
  <si>
    <t>122.42(e)(4)(ii)</t>
  </si>
  <si>
    <t>The estimated total amount of CAFO manure, litter, and process wastewater generated by the facility in the previous 12 months</t>
  </si>
  <si>
    <t>The unit (e.g., tons, gallons) for the estimated total amount of CAFO manure, litter, and process wastewater generated by the facility i.e. in the previous 12 months</t>
  </si>
  <si>
    <t>The estimated total amount of CAFO manure, litter, and process wastewater generated by the facility i.e. in the previous 12 months that is transferred to other persons. The units for this data element will be the same as the units for the “CAFO MLPW Amounts (Program Report)” data element</t>
  </si>
  <si>
    <t>122.42(e)(4)(iii)</t>
  </si>
  <si>
    <t>Total number of acres for land application covered by the current nutrient management plan</t>
  </si>
  <si>
    <t>122.42(e)(4)(iv)</t>
  </si>
  <si>
    <t>The total number of acres under control of the CAFO and used for land application in the previous 12 months</t>
  </si>
  <si>
    <t>122.42(e)(4)(v)</t>
  </si>
  <si>
    <t>The unique code/description that identifies for each discharge from the permittee's production area in the previous 12 month whether a 25-year, 24-hour rainfall event was the cause for the discharge. These data are optional if permittee uses a Discharge Monitoring Report (DMR) to provide the permitting authority with information on their discharges</t>
  </si>
  <si>
    <t>122.42(e)(4)(vi), 412</t>
  </si>
  <si>
    <t>The date of each discharge from the permittee's production area in the previous 12 months. The date must be provided in YYYY-MM-DD format where YYYY is the year, MM is the month, and DD is the day. These data are optional if permittee uses a Discharge Monitoring Report (DMR) to provide the permitting authority with information on their discharges</t>
  </si>
  <si>
    <t>122.42(e)(4)(vi)</t>
  </si>
  <si>
    <t>The estimated duration time (in hours) of each discharge from the permittee's production area in the previous 12 months. These data are optional if permittee uses a Discharge Monitoring Report (DMR) to provide the permitting authority with information on their discharges</t>
  </si>
  <si>
    <t>The approximate volume (in gallons) of each discharge from the permittee's production area in the previous 12 months. These data are optional if permittee uses a Discharge Monitoring Report (DMR) to provide the permitting authority with information on their discharges</t>
  </si>
  <si>
    <t>The unique code/description that identifies whether the current version of the NMP was approved or developed by a certified nutrient management planner</t>
  </si>
  <si>
    <t>122.42(e)(4)(vii)</t>
  </si>
  <si>
    <t>The nitrogen content of CAFO manure, litter, and process wastewater used or generated by the facility i.e. in the previous 12 months</t>
  </si>
  <si>
    <t>122.42(e)(4)(viii)</t>
  </si>
  <si>
    <t>The phosphorus content of CAFO manure, litter, and process wastewater used or generated by the facility i.e. in the previous 12 months</t>
  </si>
  <si>
    <t>The unit(s) (e.g., lbs/tons, lbs/1,000-gallons) for the nitrogen and phosphorus content of CAFO manure, litter, and process wastewater used or generated by the facility i.e. in the previous 12 months</t>
  </si>
  <si>
    <t>The form (e.g., total nitrogen, ammonium-nitrogen, total phosphorus) for the nitrogen and phosphorus content of CAFO manure, litter, and process wastewater used or generated by the facility i.e. in the previous 12 months</t>
  </si>
  <si>
    <t>A unique field number to which CAFO MLPW was applied in the previous 12 months. This data element will be used when the term “for each field” is used in the CAFO Annual Program Report</t>
  </si>
  <si>
    <t>Actual crop(s) planted for each field</t>
  </si>
  <si>
    <t>Actual crop yield(s) for each field</t>
  </si>
  <si>
    <t>The unit(s) for the actual crop yield(s) for each field (e.g., bushels per acre)</t>
  </si>
  <si>
    <t>The unique code/description that identifies whether the CAFO used the Linear Approach [40 CFR 122.42(e)(5)(i)] or the Narrative Rate Approach [40 CFR 122.42(e)(5)(ii)]</t>
  </si>
  <si>
    <t>The unique code/description that identifies for each field the type of CAFO manure, litter, and process wastewater i.e. in the previous 12 months and used for land application</t>
  </si>
  <si>
    <t>The maximum amount of CAFO manure, litter, and process wastewater for each field in the previous 12 months and used for land application. The maximum amounts of CAFO manure, litter, and process wastewater is calculated in accordance with procedures in the Linear Approach [40 CFR 122.42(e)(5)(i)(B)] or the Narrative Rate Approach [40 CFR 122.42(e)(5)(ii)(D)]</t>
  </si>
  <si>
    <t>The actual amount of CAFO manure, litter, and process wastewater for each field in the previous 12 months and used for land application</t>
  </si>
  <si>
    <t>The unit (e.g., tons, gallons) for the maximum and actual amount of CAFO manure, litter, and process wastewater for each field in the previous 12 months and used for land application</t>
  </si>
  <si>
    <t>For each field used for land application, the results of the most recent soil nitrogen analysis for any soil test taken in the preceding 12 months (i.e.,amount of nitrogen in the soil). This data element is only applicable to facilities using the Narrative Rate Approach as described in 40 CFR 122.42(e)(5)(ii)</t>
  </si>
  <si>
    <t>For each field used for land application, the results of the most recent soil phosphorus analysis for any soil test taken in the preceding 12 months (i.e., amount of phosphorus in the soil). This data element is only applicable to facilities using the Narrative Rate Approach as described in 40 CFR 122.42(e)(5)(ii)</t>
  </si>
  <si>
    <t>The form (e.g., total nitrogen, ammonium-nitrogen, total phosphorus) for each soil test measurement. This data element is only applicable to facilities using the Narrative Rate Approach as described in 40 CFR 122.42(e)(5)(ii)</t>
  </si>
  <si>
    <t>The unit(s) for the amounts of nitrogen and/or phosphorus for any soil test results. This data element is only applicable to facilities using the Narrative Rate Approach, as described in 40 CFR 122.42(e)(5)(ii)</t>
  </si>
  <si>
    <t>For each field used for land application, provide the amount of nitrogen in supplemental fertilizer applied in the previous 12 months. This data element is only applicable to facilities using the Narrative Rate Approach as described in 40 CFR 122.42(e)(5)(ii)</t>
  </si>
  <si>
    <t>For each field used for land application, provide the amount of phosphorus in supplemental fertilizer applied in the previous 12 months. This data element is only applicable to facilities that are using the Narrative Rate Approach as described in 40 CFR 122.42(e)(5)(ii)</t>
  </si>
  <si>
    <t>The unit(s) for the amount(s) of nitrogen and/or phosphorus in any supplemental fertilizer applied in the previous 12 months (e.g., ppm, pounds per acre). This data element is only applicable to facilities using the Narrative Rate Approach, as described in 40 CFR 122.42(e)(5)(ii)</t>
  </si>
  <si>
    <t>Compliance Monitoring Activity Information (Data Elements Specific to Municipal Separate Storm Sewer System Program Reports)</t>
  </si>
  <si>
    <t>This is a unique code (e.g.,“Yes”, “No”) that identifies whether the permittee relies on another unique governmental entity to satisfy any of the permit requirements</t>
  </si>
  <si>
    <t>122.26(d)(2)(vii), 122.34(g)(3)(v)</t>
  </si>
  <si>
    <t>For each MS4 permit component this data element identifies the responsible government entity. This data element uses the `Unique Identifier for Each Municipality Covered Under MS4 Permit' data element. Use of this identifier allows for greater geographic resolution for the MS4 components being tracked. This unique identifier does not change over time. The number identifies the entity taking responsibility for complying with each MS4 permit component</t>
  </si>
  <si>
    <t>122.34(g)(3)(i) and (v), 122.35(a) and 122.42(c)</t>
  </si>
  <si>
    <t>The one or more codes/descriptions that identify for each unique municipality all of the permitted components and measurable goals that are included in the MS4 permit. For Phase II MS4s, these components will be pre-populated from the BMPs each Phase II MS4 permittee indicated it will implement in its NOI or permit application. The groupings of these MS4 components will include public education and outreach on stormwater impacts; public involvement/participation; illicit discharge detection and elimination; construction site stormwater runoff; post-construction stormwater management in new development and redevelopment; and pollution prevention/good housekeeping for municipal operations</t>
  </si>
  <si>
    <t>122.34(g)(3) and 122.42(c)</t>
  </si>
  <si>
    <t>For each unique municipality covered under a Phase I MS4 permit, this data element identifies the one or more types of enforcement actions taken during the past reporting period (e.g.,notice of violations, stop work orders, administration orders, administrative fines, civil penalties, criminal actions). The unique municipality covered under the MS4 permit will identify “No Authority” for this data element if the municipality does not have the authority to conduct enforcement actions. This data element is optional for Phase II MS4s</t>
  </si>
  <si>
    <t>For each unique municipality covered under a Phase II MS4 permit and for each MS4 Enforcement Action Type, this data element identifies the number of enforcement actions taken by responsible MS4 Municipal Enforcement Agency. The unique municipality covered under the MS4 permit will identify “No Authority” for this data element if the municipality does not have the authority to conduct enforcement actions. For Phase II MS4s this data element will be the total number of enforcement actions taken during the reporting period</t>
  </si>
  <si>
    <t>For each unique municipality covered under the MS4 permit and for each MS4 Enforcement Action Type, this data element identifies the corresponding MS4 Municipal Enforcement Agency by its unique municipality number (“Unique Identifier for Each Municipality Covered Under MS4 Permit”). This data element is only required for permittees that have co-permittees under their unique MS4 permit</t>
  </si>
  <si>
    <t>The one or more unique codes/descriptions that identify how the MS4 permittee will comply with industrial stormwater control requirements, including (at a minimum): (1) Status of the ordinance or other regulatory mechanism to control the contribution of pollutants by stormwater discharges associated with industrial activity, including authority to carry out all inspection, surveillance and monitoring procedures necessary to determine compliance and noncompliance, and including sanctions to ensure compliance; (2) status of the MS4 permittee industrial stormwater inventory, which identifies facilities with industrial activities and assesses the quality of the stormwater discharged from each facility with an industrial activity; (3) status of program to monitor and control pollutants in stormwater discharges from municipal landfills, hazardous waste treatment, disposal and recovery facilities, industrial facilities that are subject to Toxics Release Inventory (TRI) reporting requirements (Emergency Planning and Community Right-To-Know Act Section 313), and industrial facilities that are contributing a substantial pollutant loading to the MS4; and (4) status of monitoring program for discharges associated with industrial facilities. This data element is optional for Phase II MS4s</t>
  </si>
  <si>
    <t>40 CFR 122.26(d)(2)(i)(A, B, C, E, and F) and 40 CFR 122.26(d)(2)(ii) and (iv)(A)(5) and (iv)(C), 122.42(c)</t>
  </si>
  <si>
    <t>Compliance Monitoring Activity Information (Data Elements Specific to Pretreatment Program Reports, SIU Periodic Compliance Reports in Municipalities without an Approved Pretreatment Program)</t>
  </si>
  <si>
    <t>A unique code (e.g., “Yes”, “No”) that identifies for each Significant Industrial User (SIU) and Non-Significant Categorical Industrial Users (NSCIU) in SNC whether the Control Authority published a public notice within the reporting period</t>
  </si>
  <si>
    <t>403.8(f)(2)(viii), 403.12(i)(2)</t>
  </si>
  <si>
    <t>The unique code/description that identifies for each Significant Industrial User (SIU) and Non-Significant Categorical Industrial User (NSCIU) in SNC whether the industrial user in SNC is subject to one or more enforceable compliance schedules within the reporting period</t>
  </si>
  <si>
    <t>This is the most recent date on which the Control Authority adopted new local limits within the reporting period. The date must be provided in YYYY-MM-DD format where YYYY is the year, MM is the month, and DD is the day. The Control Authority can leave this data element blank on the Pretreatment Program Report if the Control Authority did not adopt any new local limits within the reporting period</t>
  </si>
  <si>
    <t>122.44(j)(2)(ii), 403.5(c), 403.8(f)(4) and (5), 403.12(i)(4)</t>
  </si>
  <si>
    <t>This is the most recent date on which the Control Authority completed an evaluation on the potential need for local limits within the reporting period. The date must be provided in YYYY-MM-DD format where YYYY is the year, MM is the month, and DD is the day. The Control Authority can leave this data element blank on the Pretreatment Program Report if the Control Authority did not evaluate any local limits within the reporting period</t>
  </si>
  <si>
    <t>122.44(j)(2)(ii), 403.5(c), 403.8(f)(4) and (5), 403.12(i)(4), 403.8(f)(4)</t>
  </si>
  <si>
    <t>This is the list of the pollutants for which the Control Authority adopted local limits. The Control Authority will only need to enter each pollutant once no matter how many treatment works are managed by the Control Authority. The Control Authority can leave this data element blank on the Pretreatment Program Reports if the Control Authority did not change the pollutants for which the Control Authority derived local limits</t>
  </si>
  <si>
    <t>403.5(c), 403.12(i)(4)</t>
  </si>
  <si>
    <t>The one or more unique codes/descriptions that identify any problems (e.g., pass-through, interference, violation of NPDES permit limits) with the receiving POTW's effluent discharge within the reporting period. See 40 CFR 403.3(k) and (p). EPA regulations require the Control Authority to develop and enforce local limits when the discharge from an IU causes or contributes to any problems at the receiving POTW</t>
  </si>
  <si>
    <t>403.8(f), 403.12(i)</t>
  </si>
  <si>
    <t>The one or more unique codes/descriptions that identify any problems (e.g., interference with the use or disposal of biosolids or sewage sludge, violation of NPDES permit requirements or EPA's regulations at 40 CFR part 503) with the receiving POTW's biosolids or sewage sludge within the reporting period. See 40 CFR 403.3(k). EPA regulations require any Control Authority that must develop a Pretreatment Program also to develop and enforce local limits to ensure that the discharge from an IU does not cause or contribute a disruption of biosolids' use or disposal at the receiving POTW</t>
  </si>
  <si>
    <t>A unique code/description that identifies whether the Industrial User is subject to an effective Control Mechanism within the reporting period</t>
  </si>
  <si>
    <t>403.3(k), 403.5(c), 403.8(f), 403.12(i)</t>
  </si>
  <si>
    <t>The date when the active Control Mechanism for the Industrial User became effective. The date must be provided in YYYY-MM-DD format where YYYY is the year, MM is the month, and DD is the day</t>
  </si>
  <si>
    <t>403.8(f)(1)(iii)(B)(1), 403.12(i)</t>
  </si>
  <si>
    <t>The date when the active Control Mechanism for the Industrial User will expire. The date must be provided in YYYY-MM-DD format where YYYY is the year, MM is the month, and DD is the day</t>
  </si>
  <si>
    <t>This data element will identify for each Significant Industrial User (SIU) and Non-Significant Categorical Industrial User (NSCIU) whether the IU was in Significant Non-Compliance (SNC) with any pretreatment standard or local limits applicable to the industrial user's discharge within the reporting period</t>
  </si>
  <si>
    <t>This data element will identify for each Significant Industrial User (SIU) and Non-Significant Categorical Industrial User (NSCIU) the pollutants that related to the industrial user's Significant Non-Compliance (SNC) status with any applicable pretreatment standard or local limits within the reporting period</t>
  </si>
  <si>
    <t>This data element will identify for each Significant Industrial User (SIU) and Non-Significant Categorical Industrial User (NSCIU) whether the IU was in Significant Non-Compliance (SNC) with reporting requirements (including baseline monitoring reports, notice of potential problems, periodic self-monitoring reports, notice of change in Industrial User discharge, hazardous waste notification and BMP certification) within the reporting period</t>
  </si>
  <si>
    <t>123.26, 123.41(a), 123.45, 403.8(f), 403.10, 403.12(i)</t>
  </si>
  <si>
    <t>1, 7.</t>
  </si>
  <si>
    <t>This data element will identify for each Significant Industrial User (SIU) and Non-Significant Categorical Industrial User (NSCIU) whether the IU was in Significant Non-Compliance (SNC) with any other control mechanism requirements within the reporting period. This data element does not include instances of SNC that relate to the industrial user's applicable discharge standards or local limits or reporting requirements</t>
  </si>
  <si>
    <t>This data element will identify for each Significant Industrial User (SIU) and Non-Significant Categorical Industrial User (NSCIU) the month or months the IU is in SNC within the reporting period. These data must be provided in YYYY-MM format where YYYY is the year and MM is the month</t>
  </si>
  <si>
    <t>This data element will identify for each Significant Industrial User (SIU) the number of inspections conducted by the Control Authority within the reporting period</t>
  </si>
  <si>
    <t>This data element will identify for each Significant Industrial User (SIU) the number of complete sampling events conducted by the Control Authority within the reporting period</t>
  </si>
  <si>
    <t>This data element will identify for each Significant Industrial User (SIU) the number of required self-monitoring sampling events within the reporting period that must be reported to the Control Authority</t>
  </si>
  <si>
    <t>This data element will identify for each Significant Industrial User (SIU) the actual number of self-monitoring sampling events within the reporting period submitted to the Control Authority</t>
  </si>
  <si>
    <t>This data element will identify for each Significant Industrial User (SIU) the type(s) of formal enforcement action(s) (e.g., formal notices of violation or equivalent actions, administrative orders, civil suits, criminal suits) issued by the Control Authority within the reporting period. The Control Authority can also optionally use this data element to track informal actions that they issued within the reporting period</t>
  </si>
  <si>
    <t>This data element will identify for each Significant Industrial User (SIU) and for each type of enforcement action the total number of formal enforcement actions issued by the Control Authority within the reporting period. The Control Authority can also optionally use this data element to track informal actions that they issued within the reporting period</t>
  </si>
  <si>
    <t>For civil judicial Enforcement Actions, the dollar amount of the penalty assessed against each Significant Industrial User (SIU) and Non-Significant Categorical Industrial User (NSCIU) within the reporting period as specified in the final entered Consent Decree or Court Order. For Administrative Enforcement Actions, it is the dollar amount of the penalty assessed in the Consent/Final Order</t>
  </si>
  <si>
    <t>CWA section 309</t>
  </si>
  <si>
    <t>For civil judicial Enforcement Actions, the dollar amount of the penalty collected from each Significant Industrial User (SIU) and Non-Significant Categorical Industrial User (NSCIU) within the reporting period. For Administrative Enforcement Actions, it is the dollar amount collected of the penalty assessed in the Consent/Final Order</t>
  </si>
  <si>
    <t>The one or more unique codes/descriptions that identify for each Significant Industrial User (SIU) and Non-Significant Categorical Industrial User (NSCIU) whether the Industrial User caused or contributed to any problems (e.g., pass-through, interference, violation of NPDES permit limits) with the receiving POTW's effluent discharge in the previous reporting period. See 40 CFR 403.3(k) and (p). EPA regulations require the Control Authority to develop and enforce local limits when the discharge from an IU causes or contributes to any problems e.g. at the receiving POTW</t>
  </si>
  <si>
    <t>123.26, 123.41(a), 123.45, 403.5(c), 403.8(f), 403.10, 403.12(i)</t>
  </si>
  <si>
    <t>The one or more unique codes/descriptions that identify for each Significant Industrial User (SIU) and Non-Significant Categorical Industrial User (NSCIU) whether the Industrial User caused or contributed to any problems (e.g.,interference with the use or disposal of biosolids or sewage sludge, violation of NPDES permit requirements or EPA's regulations at 40 CFR part 503) with the receiving POTW's biosolids or sewage sludge in the previous reporting period. See 40 CFR 403.3(k). EPA regulations require the Control Authority to develop and enforce local limits when the discharge from an IU causes or contributes to any problems e.g. at the receiving POTW</t>
  </si>
  <si>
    <t>This data element will identify for each Significant Industrial User (SIU) and Non-Significant Categorical Industrial User (NSCIU) the maximum monthly average wastewater flow rate (in gallons per day) in the previous reporting period</t>
  </si>
  <si>
    <t>403.8(f), 403.12(e), 403.12(h), 403.12(i)</t>
  </si>
  <si>
    <t>7, 8.</t>
  </si>
  <si>
    <t>The unique code/description that identifies for each Middle-Tier Significant Industrial User (MTSIU) whether the Control Authority has granted reduced reporting requirements in accordance with 40 CFR 403.12(e)(3)</t>
  </si>
  <si>
    <t>123.26, 123.41(a), 123.45, 403.10, 403.12(e)(3), 403.12(i)(2)</t>
  </si>
  <si>
    <t>The unique code/description that identifies for each Non-Significant Categorical Industrial User (NSCIU) whether the facility has reported its required annual compliance certification to the Control Authority within the reporting period</t>
  </si>
  <si>
    <t>123.26, 123.41(a), 123.45, 403.10, 403.12(i)(2), 403.12(q)</t>
  </si>
  <si>
    <t>The unique code (e.g.,“Yes”, “No”) that identifies for each Significant Industrial User (SIU) and Non-Significant Categorical Industrial User (NSCIU) whether the Industrial User submitted a notification within the reporting period to the Control Authority of a substantial change in the volume or character of pollutants in their discharge, including the listing or characteristic hazardous wastes for which the Industrial User previously submitted notice</t>
  </si>
  <si>
    <t>403.8(f), 403.12 (i), 403.12(j)</t>
  </si>
  <si>
    <t>Compliance Monitoring Activity Information (Data Elements Specific to Sewer Overflow/Bypass Event Reports)</t>
  </si>
  <si>
    <t>This data element will allow the reporting of multiple sewer overflows or bypasses on one report. Each individualized sewer overflow or bypass will be given a unique identifier (e.g., 1, 2, 3, and so on) for each Sewer Overflow/Bypass Event Report. This field can be system generated to accommodate one or more individual sewer overflows or bypasses. If the sewer overflows are caused by an extreme weather event (e.g., hurricane) that floods the entire sewer system the POTW can use this data element to indicate that the number of sewer overflows cannot be tabulated as they are too numerous to count</t>
  </si>
  <si>
    <t>122.41(l)(4), (6), and (7) and 122.41(m)(3)</t>
  </si>
  <si>
    <t>3, 9.</t>
  </si>
  <si>
    <t>This data element is required for each Sewer Overflow/Bypass Identifier without a corresponding identifier in the `Permitted Feature Identifier (Permit)' data element, which is reported on the NPDES permit application or Notice of Intent for NPDES permit coverage. This data element is the measure of the angular distance on a meridian east or west of the prime meridian for the sewer overflow location. The format for this data element is decimal degrees (e.g., −77.029289) and the WGS84 standard coordinate system. The `Permitted Feature Identifier (Compliance Monitoring Activity)' data element is used to identify the location of each sewer overflow at a permitted feature. If the sewer overflow is associated with a private residence the longitude of the nearest collection system structure (e.g., manhole) can be used for this data element to the extent that reporting is required. The POTW can leave this data element blank on the Sewer Overflow/Bypass Event Report if the sewer overflows are caused by an extreme weather event (e.g., hurricane) that floods the entire sewer system and are too numerous to count. This data element can also be system generated if the Sewer Overflow/Bypass Event Report collects the street location of the sewer overflow and the street location can be used to generate an accurate longitude value. (Note: “Post Office Box” addresses and “Rural Route” addresses are generally not geocodable)</t>
  </si>
  <si>
    <t>122.41(l)(4), (6), and (7)</t>
  </si>
  <si>
    <t>This data element is required for each Sewer Overflow/Bypass Identifier without a corresponding identifier in the `Permitted Feature Identifier (Permit)' data element, which is reported on the NPDES permit application or Notice of Intent for NPDES permit coverage. This data element is the measure of the angular distance on a meridian north or south of the equator for the sewer overflow location. The format for this data element is decimal degrees (e.g., -77.029289) and the WGS84 standard coordinate system. The Permitted Feature Identifier (Compliance Monitoring Activity) data element is used to identify the location of each sewer overflow at a permitted feature. If the sewer overflow is associated with a private residence the latitude of the nearest collection system structure (e.g., manhole) can be used for this data element to the extent that reporting is required. The POTW can leave this data element blank on the Sewer Overflow/Bypass Event Report if the sewer overflows are caused by an extreme weather event (e.g., hurricane) that floods the entire sewer system and are too numerous to count. This data element can also be system generated if the Sewer Overflow/Bypass Event Report collects the street location of the sewer overflow and the street location can be used to generate an accurate longitude value. (Note: “Post Office Box” addresses and “Rural Route” addresses are generally not geocodable)</t>
  </si>
  <si>
    <t>A unique code/description that identifies the type of sewer overflow or bypass (e.g., CSO or SSO from the POTW's collection system, anticipated bypass from the treatment works, unanticipated bypass from the treatment works) for each Sewer Overflow/Bypass Identifier. For bypass events the permittee will also use this data element to identify if any NPDES effluent limitations were violated as a result of the bypass</t>
  </si>
  <si>
    <t>A unique code/description that identifies the type of sewer overflow or bypass structure (e.g., manhole, CSO outfall) for each Sewer Overflow/Bypass Identifier. The POTW can leave this data element blank on the Sewer Overflow/Bypass Event Report if the sewer overflows are caused by an extreme weather event (e.g., hurricane) that floods the entire sewer system and are too numerous to count</t>
  </si>
  <si>
    <t>The one or more unique codes/descriptions that best represent the likely cause of the sewer overflow or bypass (e.g.,broken pipe, fats/oil/grease, mechanical failure, pump station electrical failure, wet weather, vandalism) for each Sewer Overflow/Bypass Identifier.</t>
  </si>
  <si>
    <t>3, 9</t>
  </si>
  <si>
    <t>Estimated duration of the sewer overflow or bypass (in hours) for each Sewer Overflow/Bypass Identifier. If the discharge has not been corrected, this is the best professional judgment from the sewer owner or in the case of a bypass, the treatment plant owner, of the time the sewer overflow or bypass is expected to continue. The POTW can leave this data element blank on the Sewer Overflow/Bypass Event Report if the sewer overflows are caused by an extreme weather event (e.g., hurricane) that floods the entire sewer system and are too numerous to count</t>
  </si>
  <si>
    <t>Best professional judgment from the sewer owner on the estimated number of gallons of sewer overflow or bypass for each Sewer Overflow/Bypass Identifier. If the discharge has not been corrected, this is the best professional judgment from the sewer owner or in the case of a bypass, the treatment plant owner, of the volume of overflow or bypass prior to cessation. The POTW can leave this data element blank on the Sewer Overflow/Bypass Event Report if the sewer overflows are caused by an extreme weather event (e.g., hurricane) that floods the entire sewer system and are too numerous to count</t>
  </si>
  <si>
    <t>This data element identifies the receiving waterbody name for each Sewer Overflow/Bypass Identifier that does not have a corresponding value in the `Permitted Feature Identifier (Permit)' data element. This data element will use the best professional judgment of the sewer owner to identify the name of the waterbody that is or will likely receive the discharge from each Sewer Overflow/Bypass Identifier. The POTW can leave this data element blank on the Sewer Overflow/Bypass Event Report if the sewer overflows are caused by an extreme weather event (e.g., hurricane) that floods the entire sewer system and are too numerous to count</t>
  </si>
  <si>
    <t>The unique code (e.g.,“Yes”, “No”) that represents the best professional judgment of the sewer owner, or in the case of a bypass, the treatment plant owner, regarding whether the sewer overflow or bypass, by Sewer Overflow/Bypass Identifier, occurred during wet weather</t>
  </si>
  <si>
    <t>The unique code/description that describes the steps taken or planned to reduce, eliminate, and prevent reoccurrence of future sewer overflows or bypasses for each Sewer Overflow/Bypass Identifier and the related impacts to health and the environment. This data element can be used to identify the portion of the sewer overflow or bypass that was contained and recovered prior to any discharge to waters of the U.S. This data element will also identify if any monitoring of the receiving waterbody was done during and/or after the sewer overflow or bypass to gauge the potential impact to health and the environment. The POTW can leave this data element blank on the Sewer Overflow/Bypass Event Report if the sewer overflows are caused by an extreme weather event (e.g., hurricane) that floods the entire sewer system and are too numerous to count</t>
  </si>
  <si>
    <t>The unique code/description that describes the type of potential health or environmental impact(s) (e.g., beach closure) for each Sewer Overflow/Bypass Identifier. Under 40 CFR 122.41(l)(6), “the permittee shall report any noncompliance which may endanger health or the environment.” This data element provides information regarding the nature of such potential endangerment. The POTW can leave this data element blank on the Sewer Overflow/Bypass Event Report if the sewer overflows are caused by an extreme weather event (e.g., hurricane) that floods the entire sewer system and are too numerous to count</t>
  </si>
  <si>
    <t>Compliance Monitoring Activity Information (Data Elements Specific to CWA section 316(b) Annual Reports)</t>
  </si>
  <si>
    <t>For existing facilities, a listing of each Federally-listed threatened or endangered species (or relevant taxa) for all life stages that might be susceptible to impingement and entrainment at the facility's cooling water intake structure(s). Specific monitoring protocols and frequency of monitoring will be determined by the Director</t>
  </si>
  <si>
    <t>125.96, 125.97(g), 125.98, 125.138(b), 401.14 and CWA section 316(b)</t>
  </si>
  <si>
    <t>For existing facilities, the number of each Federally-listed threatened or endangered species (or relevant taxa) that might be susceptible to impingement and entrainment at the facility's cooling water intake structure(s). Specific monitoring protocols and frequency of monitoring will be determined by the Director</t>
  </si>
  <si>
    <t>For existing facilities, a unique code/description that identifies for each Federally-listed threatened or endangered species (or relevant taxa) whether the species is threatened, endangered, or is an otherwise protected species that might be susceptible to impingement and entrainment at the facility's cooling water intake structure(s). Specific monitoring protocols and frequency of monitoring will be determined by the Director</t>
  </si>
  <si>
    <t>For existing facilities, the number of each Federally-listed threatened or endangered species (or relevant taxa) impinged and entrained per year by the facility's cooling water intake structure(s). Specific monitoring protocols and frequency of monitoring will be determined by the Director</t>
  </si>
  <si>
    <t>For existing facilities, a text summary of the measures taken by the permittee to protect designated critical habitat in the vicinity of impingement and entrainment at the facility's cooling water intake structure(s)</t>
  </si>
  <si>
    <t>Information Common to Violations, Enforcement Actions, and Final Orders</t>
  </si>
  <si>
    <t>The unique code/description that identifies each type of violation that has occurred at the facility (e.g., D80 = Required Monitoring DMR Value Non-Receipt, E90 = Effluent Violation, C20 = Schedule Event Achieved Late). This includes single event violations (SEVs) and violations that are system generated based upon DMRs, schedules, etc</t>
  </si>
  <si>
    <t>123.45 and CWA section 309</t>
  </si>
  <si>
    <t>This is the date of the violation, which varies depending on the type of violation. The date must be provided in YYYY-MM-DD format where YYYY is the year, MM is the month, and DD is the day. This data element may be system generated and does not apply to single event violation dates</t>
  </si>
  <si>
    <t>Violation Information</t>
  </si>
  <si>
    <t>The unique code/description that identifies the agency that identified the single event violation (SEV)</t>
  </si>
  <si>
    <t>123.26, 123.41(a), 123.45</t>
  </si>
  <si>
    <t>The date the single event violation (SEV) began. If the SEV occurred on one date, this data element is optional as this date can be system generated to equal “Single Event Violation End Date” when left blank. The date must be provided in YYYY-MM-DD format where YYYY is the year, MM is the month, and DD is the day</t>
  </si>
  <si>
    <t>The date the single event violation (SEV) ended. This field will be left blank to denote an ongoing or unresolved SEV. The date must be provided in YYYY-MM-DD format where YYYY is the year, MM is the month, and DD is the day</t>
  </si>
  <si>
    <t>The unique code/description that identifies the type of reportable noncompliance (RNC) detected by the regulatory authority</t>
  </si>
  <si>
    <t>The date that reportable noncompliance (RNC) was detected. This date may vary according to the type of violation detected. The date must be provided in YYYY-MM-DD format where YYYY is the year, MM is the month, and DD is the day</t>
  </si>
  <si>
    <t>The unique code/description that identifies the reportable noncompliance (RNC) status (e.g., noncompliant, resolved pending, waiting resolution, resolved) for each violation. This data element can be entered manually or system generated</t>
  </si>
  <si>
    <t>The date reportable noncompliance (RNC) was marked to its current resolution status. This data element is entered manually. The date must be provided in YYYY-MM-DD format where YYYY is the year, MM is the month, and DD is the day</t>
  </si>
  <si>
    <t>Enforcement Action Information</t>
  </si>
  <si>
    <t>The unique identifier for each enforcement action. For EPA enforcement actions, this field will be have three components, each separated by a hyphen (e.g., 04-2014-4509). These three components are: (1) the EPA Region responsible for the enforcement action as identified by the EPA Region code (e.g., 04); (2) the four-digit fiscal year during which the enforcement action is initiated (e.g., 2014); and (3) a four-digit, user-assigned sequence number between 0001 and 9999 (e.g., 4509). States will be able to use this same structure, or they will be able to use a different structure of their choosing provided that the first two characters of the identifier constitute the state code (e.g., Alabama = “AL”)</t>
  </si>
  <si>
    <t>123.27, 123.41(a), and CWA section 309</t>
  </si>
  <si>
    <t>This identifies the forum of the formal enforcement action (e.g., administrative formal, judicial). This can be system generated</t>
  </si>
  <si>
    <t>The unique code/description that identifies the type for each formal or informal enforcement action. This code/description identifies, for example, whether the enforcement action is a civil judicial referral, a notice of violation, an administrative penalty order, administrative order, or criminal prosecution</t>
  </si>
  <si>
    <t>The unique code/description that identifies each program (e.g., pretreatment, biosolids/sewage sludge, MS4s, Core NPDES program) associated with each enforcement activity</t>
  </si>
  <si>
    <t>A unique code/description that identifies the type for each sub-activity associated with each enforcement activity (e.g.,COMPS = compliance achieved, MECDJ = motion to enforce consent agreement, AHRG = administrative hearing, AMNCA = amended complaint). Some of these sub-activities are system required and some can be system generated. Data on sub-activities that are not milestones are optional</t>
  </si>
  <si>
    <t>The date on which the sub-activity was completed. This data element is required for each sub-activity provided. The date must be provided in YYYY-MM-DD format where YYYY is the year, MM is the month, and DD is the day. Some of these dates can be system generated</t>
  </si>
  <si>
    <t>Final Order Information</t>
  </si>
  <si>
    <t>The unique identifier for each final order. This data element can be system generated</t>
  </si>
  <si>
    <t>A unique code that identifies the legal process used by the authorized NPDES program to settle the enforcement action (e.g., administrative compliance order, an administrative penalty order, consent decree, Federal facility agreement, criminal conviction or plea agreement)</t>
  </si>
  <si>
    <t>For a judicial enforcement action this is the date the Clerk of the Court stamps the document after it is signed by the presiding Judge. For an administrative formal enforcement action this is the date the Final Order was issued. For a criminal enforcement action, this is the date the sentence was imposed. The date must be provided in YYYY-MM-DD format where YYYY is the year, MM is the month, and DD is the day</t>
  </si>
  <si>
    <t>The date of closure for each NPDES final order. The date must be provided in YYYY-MM-DD format where YYYY is the year, MM is the month, and DD is the day</t>
  </si>
  <si>
    <t>Penalty Information</t>
  </si>
  <si>
    <t>For civil judicial enforcement actions, the dollar amount of the penalty assessed against the defendant(s) as specified in the final entered Consent Decree or Court Order. For administrative enforcement actions, it is the dollar amount of the penalty assessed in the Consent Decree or Final Order. For criminal enforcement actions, it is the dollar amount of the fine agreed to by the defendant or sentenced by the Court and should include fields for prison time, probation, home confinement or monitoring periods, restitution, and special assessments</t>
  </si>
  <si>
    <t>For civil judicial enforcement actions, the dollar amount of the penalty collected from the defendant(s). For administrative enforcement actions, it is the dollar amount collected of the penalty assessed in the Consent Decree or Final Order. For criminal enforcement actions, it is the dollar amount of the fine paid by the defendant as well as restitution and special assessments</t>
  </si>
  <si>
    <t>The unique identifier for each supplemental environmental project. This data element can be system generated</t>
  </si>
  <si>
    <t>The assessed cost, in dollars, of the one or more of the defendant's Supplemental Environmental Projects (SEPs). This is the dollar amount that is assessed either in addition to civil penalties or in lieu of civil penalties. This data element is only required if there is a SEP and may be entered at a later date when the data is available</t>
  </si>
  <si>
    <t>This text field summarizes the Supplemental Environmental Projects (SEPs) that the respondent has completed in response to an enforcement action. This data element is only required if there is a SEP and may be entered at a later date when the data is available</t>
  </si>
  <si>
    <t>Compliance Schedule Information</t>
  </si>
  <si>
    <t>This number that in combination with the Compliance Schedule Type and NPDES ID uniquely identifies a compliance schedule</t>
  </si>
  <si>
    <t>The unique code/description that identifies the type of compliance schedule (e.g.,an administrative formal action = “A”, a judicial action = “J”)</t>
  </si>
  <si>
    <t>The unique code/description that identifies each type of condition or requirement (e.g., best management practices plan development) for the compliance schedule</t>
  </si>
  <si>
    <t>The unique code/description that identifies each event that is added within a compliance schedule</t>
  </si>
  <si>
    <t>The date the compliance schedule event is scheduled to be completed (i.e., the due date). The date must be provided in YYYY-MM-DD format where YYYY is the year, MM is the month, and DD is the day</t>
  </si>
  <si>
    <t>The actual date on which the compliance schedule event was completed or achieved. The date must be provided in YYYY-MM-DD format where YYYY is the year, MM is the month, and DD is the day</t>
  </si>
  <si>
    <t>The date the regulatory agency received the report required by the compliance schedule report. The date must be provided in YYYY-MM-DD format where YYYY is the year, MM is the month, and DD is the day</t>
  </si>
  <si>
    <t>Notes:</t>
  </si>
  <si>
    <t>(1) The NPDES program authority may pre-populate these data elements and other data elements (e.g., Federal Registry System ID) in the NPDES electronic reporting systems in order to create efficiencies and standardization. For example, the NPDES program authority may configure their electronic reporting system to automatically generate NPDES IDs for control mechanisms for new facilities reported on a Pretreatment Program Report [40 CFR 403.12(i)]. Additionally, the NPDES program authority may decide whether to allow NPDES regulated entities to override these pre-populated data.</t>
  </si>
  <si>
    <t>(2) The data elements in this table conform to the EPA's policy regarding the application requirements for renewal or reissuance of NPDES permits for discharges from Phase I municipal separate storm sewer systems (published in the Federal Register on August 6, 1996).</t>
  </si>
  <si>
    <t>(3) The data elements in this table are also supported by the Office Management and Budget approved permit applications and forms for the NPDES program.</t>
  </si>
  <si>
    <t>(4) These data will allow EPA and the NPDES program authority to link facilities, compliance monitoring activities, compliance determinations, and enforcement actions. For example, these data will provide several ways to make the following linkages: linking violations to enforcement actions and final orders; linking single event violations and compliance monitoring activities; linking program reports to DMRs; linking program reports to compliance monitoring activities; and linking enforcement activities and compliance monitoring activities.</t>
  </si>
  <si>
    <t>ICIS Data Submission Tag</t>
  </si>
  <si>
    <t>ICIS-NPDES 
Table Name</t>
  </si>
  <si>
    <t>ICIS-NPDES 
Column Name</t>
  </si>
  <si>
    <t>ICIS Data Submission Service
(earliest version available after v5.10)</t>
  </si>
  <si>
    <t>Crosswalk to ICIS-NPDES Schema Notes</t>
  </si>
  <si>
    <t>FacilityTypeOfOwnershipCode</t>
  </si>
  <si>
    <t>ICIS_FACILITY_INTEREST</t>
  </si>
  <si>
    <t>FACILITY_TYPE_CODE</t>
  </si>
  <si>
    <t>5.10</t>
  </si>
  <si>
    <t>ICIS-NPDES</t>
  </si>
  <si>
    <t>Yes</t>
  </si>
  <si>
    <t>Regulatory citation amended by MS4 Updated Rule (15 April 2020; 85 FR 20873). EPA will use this data element to describe the ownership type for each MS4 covered by an NPDES permit.</t>
  </si>
  <si>
    <t>FacilitySiteName</t>
  </si>
  <si>
    <t>FACILITY_NAME</t>
  </si>
  <si>
    <t>Regulatory citation amended by MS4 Updated Rule (15 April 2020; 85 FR 20873). EPA will use this data element to name each MS4 covered by an NPDES permit.</t>
  </si>
  <si>
    <t>LocationAddressText
SupplementalLocationText</t>
  </si>
  <si>
    <t>LOCATION_ADDRESS
SUPPLEMENTAL_ADDRESS_TEXT</t>
  </si>
  <si>
    <t>Regulatory citation amended by MS4 Updated Rule (15 April 2020; 85 FR 20873)</t>
  </si>
  <si>
    <t>LocalityName (alternative is  LocationAddressCityCode)</t>
  </si>
  <si>
    <t>CITY</t>
  </si>
  <si>
    <t>LocationStateCode</t>
  </si>
  <si>
    <t>STATE_CODE</t>
  </si>
  <si>
    <t>LocationZipCode</t>
  </si>
  <si>
    <t>ZIP</t>
  </si>
  <si>
    <t>TribalLandCode</t>
  </si>
  <si>
    <t>TRIBAL_LAND_R_CODE</t>
  </si>
  <si>
    <t>LongitudeMeasure</t>
  </si>
  <si>
    <t>GEOCODE_LONGITUDE</t>
  </si>
  <si>
    <t>Regulatory citation amended by MS4 Updated Rule (15 April 2020; 85 FR 20873). EPA will update the schema to allow for the delineation of MS4 boundaries.</t>
  </si>
  <si>
    <t>LatitudeMeasure</t>
  </si>
  <si>
    <t>GEOCODE_LATITUDE</t>
  </si>
  <si>
    <t>AffiliationTypeText</t>
  </si>
  <si>
    <t>XREF_FACILITY_INTEREST_CONTACT</t>
  </si>
  <si>
    <t>AFFILIATION_TYPE_CODE</t>
  </si>
  <si>
    <t>Regulatory citation amended by MS4 Updated Rule (15 April 2020; 85 FR 20873)
Note from Won Lee (EPA): Schema tag ends with 'Text' but data are specified by a code. This tag should be changed to AffiliationTypeCode for clarity.</t>
  </si>
  <si>
    <t>FirstName</t>
  </si>
  <si>
    <t>ICIS_CONTACT</t>
  </si>
  <si>
    <t>FIRST_NAME</t>
  </si>
  <si>
    <t>LastName</t>
  </si>
  <si>
    <t>LAST_NAME</t>
  </si>
  <si>
    <t>IndividualTitleText</t>
  </si>
  <si>
    <t>TITLE</t>
  </si>
  <si>
    <t>ElectronicAddressText</t>
  </si>
  <si>
    <t>ICIS_CONTACT_ELECTRONIC_ADDR</t>
  </si>
  <si>
    <t>ELECTRONIC_ADDRESS_TEXT</t>
  </si>
  <si>
    <t>OrganizationFormalName</t>
  </si>
  <si>
    <t>ORGANIZATION_FORMAL_NAME</t>
  </si>
  <si>
    <t>PermitIdentifier</t>
  </si>
  <si>
    <t>ICIS_PERMIT</t>
  </si>
  <si>
    <t>EXTERNAL_PERMIT_NMBR</t>
  </si>
  <si>
    <t>AssociatedMasterGeneralPermitIdentifier</t>
  </si>
  <si>
    <t>MASTER_EXTERNAL_PERMIT_NMBR</t>
  </si>
  <si>
    <t>PermitTypeCode</t>
  </si>
  <si>
    <t>PERMIT_TYPE_CODE</t>
  </si>
  <si>
    <t>PermitComponentTypeCode</t>
  </si>
  <si>
    <t>XREF_PERM_COMPONENT_TYPE</t>
  </si>
  <si>
    <t>COMPONENT_TYPE_CODE</t>
  </si>
  <si>
    <t>Data element description and regulatory citation modified by 2020 Phase 2 Extension rule.</t>
  </si>
  <si>
    <t>PermitIssueDate</t>
  </si>
  <si>
    <t>ISSUE_DATE</t>
  </si>
  <si>
    <t>PermitEffectiveDate</t>
  </si>
  <si>
    <t>EFFECTIVE_DATE</t>
  </si>
  <si>
    <t>PermitTrackingEventDate 
(in "PermitTrackingEventSubmission" payload)</t>
  </si>
  <si>
    <t>ICIS_PERM_TRACK_EVENT</t>
  </si>
  <si>
    <t>PERM_TRACK_EVENT_TYPE_CODE
PERM_TRACK_EVENT_DATE</t>
  </si>
  <si>
    <t>Option to use icis_permit.mod_effective_date</t>
  </si>
  <si>
    <t>PermitExpirationDate</t>
  </si>
  <si>
    <t>EXPIRATION_DATE</t>
  </si>
  <si>
    <t>PermitTerminationDate</t>
  </si>
  <si>
    <t>TERMINATION_DATE</t>
  </si>
  <si>
    <t>MajorMinorStatusIndicator</t>
  </si>
  <si>
    <t>ICIS_MAJOR_MINOR_STATUS</t>
  </si>
  <si>
    <t>MAJOR_MINOR_STATUS_FLAG</t>
  </si>
  <si>
    <t>No</t>
  </si>
  <si>
    <t>MajorMinorStatusStartDate</t>
  </si>
  <si>
    <t>STATUS_BEGIN_DATE</t>
  </si>
  <si>
    <t>TotalApplicationDesignFlowNumber</t>
  </si>
  <si>
    <t>TOTAL_DESIGN_FLOW_NMBR</t>
  </si>
  <si>
    <t>TotalApplicationAverageFlowNumber</t>
  </si>
  <si>
    <t>ACTUAL_AVERAGE_FLOW_NMBR</t>
  </si>
  <si>
    <t>PermitApplicationCompletionDate</t>
  </si>
  <si>
    <t>COMPLETE_APP_RECEIVED_DATE</t>
  </si>
  <si>
    <t>ApplicationReceivedDate</t>
  </si>
  <si>
    <t>APP_RECEIVED_DATE</t>
  </si>
  <si>
    <t>PermitStatusCode</t>
  </si>
  <si>
    <t>PERMIT_STATUS_CODE</t>
  </si>
  <si>
    <t>The only code that can be used with the PermitStatusCode is “NON” (“Not Needed”) or “DEN” (“Denied”). All other statuses for the permit are derived by ICIS using permit and application dates.</t>
  </si>
  <si>
    <t>GeneralPermitIndustrialCategory</t>
  </si>
  <si>
    <t>PERM_INDUSTRIAL_CAT_CODE</t>
  </si>
  <si>
    <t>This is included in the "MasterGeneralPermitSubmission" payload in the ICIS-NPDES schema.</t>
  </si>
  <si>
    <t>AgencyTypeCode</t>
  </si>
  <si>
    <t>AGENCY_TYPE_CODE</t>
  </si>
  <si>
    <t>DMRNonReceiptStatusIndicator</t>
  </si>
  <si>
    <t>ICIS_PERM_DMR_NON_RECEIPT</t>
  </si>
  <si>
    <t>DMR_NON_RECEIPT_FLAG</t>
  </si>
  <si>
    <t>DMRNonReceiptStatusStartDate</t>
  </si>
  <si>
    <t>BEGIN_DATE</t>
  </si>
  <si>
    <t>&lt;Deletion from Appendix A&gt;</t>
  </si>
  <si>
    <t>Data element deleted by 2020 Phase 2 Extension rule.</t>
  </si>
  <si>
    <t>EffluentGuidelineCode</t>
  </si>
  <si>
    <t>ICIS_PERM_EFFLUENT_GUIDE</t>
  </si>
  <si>
    <t>PERM_EFFLUENT_CODE</t>
  </si>
  <si>
    <t>StatusCode</t>
  </si>
  <si>
    <t>ICIS_PERM_COMP_STATUS</t>
  </si>
  <si>
    <t>PERMIT_COMP_STATUS_FLAG</t>
  </si>
  <si>
    <t>StatusStartDate</t>
  </si>
  <si>
    <t>ReportableNonComplianceManualStatusCode</t>
  </si>
  <si>
    <t>ICIS_PERM_RNC_HISTORY</t>
  </si>
  <si>
    <t>PERM_RNC_MAN_STATUS_CODE
PERM_RNC_CORR_MAN_STATUS_CODE</t>
  </si>
  <si>
    <t>ReportableNonComplianceStatusCodeYear</t>
  </si>
  <si>
    <t>YEAR</t>
  </si>
  <si>
    <t>ReportableNonComplianceStatusCodeQuarter</t>
  </si>
  <si>
    <t>QUARTER</t>
  </si>
  <si>
    <t>AssociatedPermitIdentifier</t>
  </si>
  <si>
    <t>ICIS_PERM_ASSOCIATION</t>
  </si>
  <si>
    <t>RELATED_EXTERNAL_PERMIT_NMBR</t>
  </si>
  <si>
    <t>AssociatedPermitReasonCode</t>
  </si>
  <si>
    <t>PERM_ASSOCIATION_CODE</t>
  </si>
  <si>
    <t>ReceivingPermitIdentifier</t>
  </si>
  <si>
    <t>RECEIVING_POTW_ID</t>
  </si>
  <si>
    <t>SICCode</t>
  </si>
  <si>
    <t>XREF_ACTIVITY_SIC</t>
  </si>
  <si>
    <t>SIC_CODE</t>
  </si>
  <si>
    <t>SICPrimaryIndicatorCode</t>
  </si>
  <si>
    <t>PRIMARY_FLAG</t>
  </si>
  <si>
    <t>NAICSCode</t>
  </si>
  <si>
    <t>XREF_ACTIVITY_NAICS</t>
  </si>
  <si>
    <t>NAICS_CODE</t>
  </si>
  <si>
    <t>NAICSPrimaryIndicatorCode</t>
  </si>
  <si>
    <t>MailingAddressText</t>
  </si>
  <si>
    <t>ICIS_ADDRESS</t>
  </si>
  <si>
    <t>STREET_ADDRESS</t>
  </si>
  <si>
    <t>MailingAddressCityName</t>
  </si>
  <si>
    <t>MailingAddressStateCode</t>
  </si>
  <si>
    <t>MailingAddressZipCode</t>
  </si>
  <si>
    <t>ResidualDesignationDeterminationCode
ResidualDesignationDeterminationOtherText</t>
  </si>
  <si>
    <t>XREF_PERM_RESIDUAL_DESIGNATION</t>
  </si>
  <si>
    <t>RESIDUAL_DESIGNATION_CODE
RESIDUAL_DESIGNATION_OTHER_TEXT</t>
  </si>
  <si>
    <t>5.12</t>
  </si>
  <si>
    <t>This data element is only required for permits that use the residual designation authority to control stormwater discharges.</t>
  </si>
  <si>
    <t>ElectronicReportingWaiverTypeCode</t>
  </si>
  <si>
    <t>ELECTR_RPT_WAIVER_TYPE_CODE</t>
  </si>
  <si>
    <t xml:space="preserve">ElectronicReportingWaiverExpirationDate </t>
  </si>
  <si>
    <t>ELECTR_RPT_WAIVER_EXP_DATE</t>
  </si>
  <si>
    <t>ElectronicSubmissionTypeCode</t>
  </si>
  <si>
    <t>ELECTR_SUBMISSION_TYPE_CODE</t>
  </si>
  <si>
    <t xml:space="preserve">This field is used to identify general permit reports that were filed electronically. </t>
  </si>
  <si>
    <t>NPDESDataGroupNumberCode</t>
  </si>
  <si>
    <t>XREF_PERM_NPDES_DATA_GROUP</t>
  </si>
  <si>
    <t>XREF_PERM_NPDES_DATA_GROUP_ID</t>
  </si>
  <si>
    <t>NarrativeConditionCode</t>
  </si>
  <si>
    <t>ICIS_PERM_NARRATIVE_CONDITION</t>
  </si>
  <si>
    <t>NARRATIVE_CONDITION_CODE</t>
  </si>
  <si>
    <t>NarrativeConditionNumber</t>
  </si>
  <si>
    <t>NARRATIVE_CONDITION_NMBR</t>
  </si>
  <si>
    <t>ScheduleDate</t>
  </si>
  <si>
    <t>ICIS_PERM_SCHEDULE_EVENT</t>
  </si>
  <si>
    <t>SCHEDULE_DATE</t>
  </si>
  <si>
    <t>ScheduleActualDate</t>
  </si>
  <si>
    <t>ACTUAL_DATE</t>
  </si>
  <si>
    <t>ScheduleReportReceivedDate</t>
  </si>
  <si>
    <t>REPORT_RECEIVED_DATE</t>
  </si>
  <si>
    <t>ScheduleEventCode</t>
  </si>
  <si>
    <t>SCHEDULE_EVENT_CODE</t>
  </si>
  <si>
    <t>PermittedFeatureActualAverageFlowNumber</t>
  </si>
  <si>
    <t>ICIS_PERM_FEATURE</t>
  </si>
  <si>
    <t>PermittedFeatureIdentifier</t>
  </si>
  <si>
    <t>PERM_FEATURE_NMBR</t>
  </si>
  <si>
    <t>PermittedFeatureTypeCode</t>
  </si>
  <si>
    <t>PERM_FEATURE_TYPE_CODE</t>
  </si>
  <si>
    <t>PermittedFeatureStateWaterBodyName</t>
  </si>
  <si>
    <t>WATER_BODY_NAME</t>
  </si>
  <si>
    <t>Data element name, description, and regulatory citation modified by 2020 Phase 2 Extension rule.</t>
  </si>
  <si>
    <t>ICIS_PERM_FEATURE_COORD</t>
  </si>
  <si>
    <t>LONGITUDE_MEASURE</t>
  </si>
  <si>
    <t>LATITUDE_MEASURE</t>
  </si>
  <si>
    <t>LimitSetDesignator</t>
  </si>
  <si>
    <t>ICIS_LIMIT_SET</t>
  </si>
  <si>
    <t>LIMIT_SET_DESIGNATOR</t>
  </si>
  <si>
    <t>LimitSetType</t>
  </si>
  <si>
    <t>LIMIT_SET_TYPE_CODE</t>
  </si>
  <si>
    <t>LimitSetModificationEffectiveDate</t>
  </si>
  <si>
    <t>ICIS_LIMIT_SET_SCHEDULE</t>
  </si>
  <si>
    <t>MODIFICATION_EFFECTIVE_DATE</t>
  </si>
  <si>
    <t>LimitSetModificationTypeCode</t>
  </si>
  <si>
    <t>MODIFICATION_TYPE_CODE</t>
  </si>
  <si>
    <t>InitialMonitoringDate</t>
  </si>
  <si>
    <t>INITIAL_MONITORING_DATE</t>
  </si>
  <si>
    <t>Yes, except for unscheduled limit sets</t>
  </si>
  <si>
    <t>InitialDMRDueDate</t>
  </si>
  <si>
    <t>INITIAL_DMR_DUE_DATE</t>
  </si>
  <si>
    <t>NumberUnitsReportPeriodInteger</t>
  </si>
  <si>
    <t>NMBR_OF_REPORT</t>
  </si>
  <si>
    <t>NumberSubmissionUnitsInteger</t>
  </si>
  <si>
    <t>NMBR_OF_SUBMISSION</t>
  </si>
  <si>
    <t>LimitSetStatusIndicator</t>
  </si>
  <si>
    <t>ICIS_LIMIT_SET_STATUS</t>
  </si>
  <si>
    <t>STATUS_FLAG</t>
  </si>
  <si>
    <t>LimitSetStatusStartDate</t>
  </si>
  <si>
    <t>MonitoringSiteDescriptionCode</t>
  </si>
  <si>
    <t>ICIS_LIMIT</t>
  </si>
  <si>
    <t>MONITORING_LOCATION_CODE</t>
  </si>
  <si>
    <t>LimitSeasonNumber</t>
  </si>
  <si>
    <t>LIMIT_SEASON_ID</t>
  </si>
  <si>
    <t>LimitStartDate</t>
  </si>
  <si>
    <t>LIMIT_BEGIN_DATE</t>
  </si>
  <si>
    <t>LimitEndDate</t>
  </si>
  <si>
    <t>LIMIT_END_DATE</t>
  </si>
  <si>
    <t>&lt;system generated by ICIS-NPDES&gt;</t>
  </si>
  <si>
    <t>CHANGE_LIMIT_STATUS_CODE</t>
  </si>
  <si>
    <t xml:space="preserve"> - For a Base Limit: The Modification Effective Date, Modification Type, Enforcement Action ID, Final Order ID are blank (null).
- For a Permit Modification Limit: The Modification Effective Date and Type are submitted and the Enforcement Action ID and Final Order ID are blank (null).
- For an Enforcement Action Limit: The Modification Effective Date and Modification Type are blank (null) and Enforcement Action Id and Final Order ID are submitted.</t>
  </si>
  <si>
    <t>LimitStayTypeCode</t>
  </si>
  <si>
    <t>StayStartDate</t>
  </si>
  <si>
    <t>StayEndDate</t>
  </si>
  <si>
    <t>StayReasonText</t>
  </si>
  <si>
    <t>STAY_REASON_TEXT</t>
  </si>
  <si>
    <t xml:space="preserve">NumericConditionStayValue </t>
  </si>
  <si>
    <t>ICIS_LIMIT_VALUE</t>
  </si>
  <si>
    <t>LIMIT_VALUE_NMBR</t>
  </si>
  <si>
    <t>LimitTypeCode</t>
  </si>
  <si>
    <t>LIMIT_TYPE_CODE</t>
  </si>
  <si>
    <t>EnforcementActionIdentifier</t>
  </si>
  <si>
    <t>ICIS_ENFORCEMENT</t>
  </si>
  <si>
    <t>ENF_IDENTIFIER</t>
  </si>
  <si>
    <t>FinalOrderIdentifier</t>
  </si>
  <si>
    <t>ICIS_ENF_CONCLUSION</t>
  </si>
  <si>
    <t>ENF_CONCLUSION_NMBR</t>
  </si>
  <si>
    <t>LimitModificationEffectiveDate</t>
  </si>
  <si>
    <t>LimitModificationTypeCode</t>
  </si>
  <si>
    <t>ParameterCode</t>
  </si>
  <si>
    <t>PARAMETER_CODE</t>
  </si>
  <si>
    <t>MonthLimitApplies</t>
  </si>
  <si>
    <t>XREF_LIMIT_MONTH</t>
  </si>
  <si>
    <t>MONTH_CODE</t>
  </si>
  <si>
    <t>NumericConditionText</t>
  </si>
  <si>
    <t>VALUE_TYPE_CODE</t>
  </si>
  <si>
    <t>This value is used with "NumericReportCode" from the DMR.</t>
  </si>
  <si>
    <t>ConcentrationNumericConditionUnitMeasureCode
QuantityNumericConditionUnitMeasureCode</t>
  </si>
  <si>
    <t>UNIT_CODE</t>
  </si>
  <si>
    <t>NumericConditionStatisticalBaseCode</t>
  </si>
  <si>
    <t>STATISTICAL_BASE_CODE</t>
  </si>
  <si>
    <t>NumericConditionOptionalMonitoringIndicator</t>
  </si>
  <si>
    <t>OPTIONAL_MONITORING_FLAG</t>
  </si>
  <si>
    <t>NumericConditionQualifier</t>
  </si>
  <si>
    <t>VALUE_QUALIFIER_CODE</t>
  </si>
  <si>
    <t xml:space="preserve">NumericConditionQuantity </t>
  </si>
  <si>
    <t>BiosolidsFacilityTypeCode
BiosolidsFacilityTypeOtherText (use for OTH code)</t>
  </si>
  <si>
    <t>Data routed to OECA Data Store</t>
  </si>
  <si>
    <t>5.16</t>
  </si>
  <si>
    <t>OECA Data Store</t>
  </si>
  <si>
    <t>Deprecated ICIS-NPDES Table Name: XREF_PERM_BIO_FACILITY &amp; Deprecated ICIS-NPDES Column Name: BIOSOLID_FACILITY_TYPE_CODE.</t>
  </si>
  <si>
    <t>BiosolidsFacilityTreatmentCode
BiosolidsFacilityTreatmentOtherText (use for OTH code)</t>
  </si>
  <si>
    <t>The "TreatmentProcessOtherText" is required when the 'other treatment' code is used to describe the sewage sludge treatment. Deprecated ICIS-NPDES Table Name: XREF_PERM_BIO_TMENT &amp; Deprecated ICIS-NPDES Column Name: BIO_TREATMENT_PROCESS_CODE.</t>
  </si>
  <si>
    <t>SSUIdentifier
BiosolidsContainerTypeCode</t>
  </si>
  <si>
    <t>Deprecated ICIS-NPDES Table Name: ICIS_PERM_BIO_MGMT &amp; Deprecated ICIS-NPDES Column Name: BIO_CONTAINER_TYPE_CODE.</t>
  </si>
  <si>
    <t>BiosolidsManagementPracticeCode
BiosolidsManagementPracticeSubCategoryCode
BiosolidsManagementPracticeSubCategoryText
BiosolidsOperatorTypeCode
SurfaceDisposalWithoutLinerIndicator
SurfaceDisposalSiteSpecificLimitIndicator
SurfaceDisposalMinimumBoundaryDistanceCode</t>
  </si>
  <si>
    <t>The "SubCategoryOtherText" is required when the 'other category' code is used to describe the sewage sludge management practice. Deprecated ICIS-NPDES Table Name: ICIS_PERM_BIO_MGMT &amp; Deprecated ICIS-NPDES Column Name: BIO_MGMT_PRACTICE_TYPE_CODE, BIO_MGMT_PRACTICE_SUBTYPE_CODE, OTHER_MGMT_PRACTICE_TEXT, BIO_MGMT_PRACTICE_HANDLER_CODE.</t>
  </si>
  <si>
    <t>PathogenClassTypeCode</t>
  </si>
  <si>
    <t>Deprecated ICIS-NPDES Table Name: ICIS_PERM_BIO_MGMT &amp; Deprecated ICIS-NPDES Column Name: BIO_PATHOGEN_CLASS_CODE.</t>
  </si>
  <si>
    <t>VectorAttractionReductionTypeCode</t>
  </si>
  <si>
    <t>Deprecated ICIS-NPDES Table Name: XREF_PERM_BIO_MGMT_VECTOR &amp; Deprecated ICIS-NPDES Column Name: BIO_VECTOR_REDUCTION_CODE.</t>
  </si>
  <si>
    <t>PathogenReductionTypeCode</t>
  </si>
  <si>
    <t>Deprecated ICIS-NPDES Table Name: XREF_PERM_BIO_MGMT_PATHGN &amp; Deprecated ICIS-NPDES Column Name: BIO_PATHOGEN_REDUCTION_CODE.</t>
  </si>
  <si>
    <t>BiosolidsFacilityTotalVolumeAmount
SSUIDVolumeAmount
BiosolidsOffSiteHandlerApplierVolumeAmount</t>
  </si>
  <si>
    <t>The "TotalVolumeAmount" is at the facility level and the 'VolumeAmount' is at the form SSUID level. Both fields are required. Deprecated ICIS-NPDES Table Name: ICIS_PERM_BIO_MGMT &amp; Deprecated ICIS-NPDES Column Name: VOLUME_AMT.</t>
  </si>
  <si>
    <t>FacilityClassification</t>
  </si>
  <si>
    <t>XREF_FAC_INT_CLASSIFICATION</t>
  </si>
  <si>
    <t>CLASSIFICATION_CODE</t>
  </si>
  <si>
    <t>Data element name and description modified by 2020 Phase 2 Extension rule.</t>
  </si>
  <si>
    <t>CAFOClassificationCode</t>
  </si>
  <si>
    <t>ICIS_PERM_CAFO</t>
  </si>
  <si>
    <t>CAFO_CLASSIFICATION_CODE</t>
  </si>
  <si>
    <t>The "IsAnimalFacilityTypeCAFOIndicator" field is a Yes/No field while the "CAFOClassificationCode" is a code (Large, Medium, Small). The "CAFOClassificationCode" is required when the facility is a CAFO. There is only one classification code allowed per CAFO at any given time.</t>
  </si>
  <si>
    <t>CAFODesignationDate</t>
  </si>
  <si>
    <t>DESIGNATION_DATE</t>
  </si>
  <si>
    <t>CAFODesignationReasonText</t>
  </si>
  <si>
    <t>CAFO_REASON_TEXT</t>
  </si>
  <si>
    <t>AnimalTypeCode
OtherAnimalTypeName
LiquidManureHandlingSystem</t>
  </si>
  <si>
    <t>ICIS_PERM_CAFO_ANIMAL_TYPE</t>
  </si>
  <si>
    <t>ANIMAL_TYPE_CODE
ANIMAL_TYPE_OTHER
LIQUID_MANURE_INDICATOR</t>
  </si>
  <si>
    <t>5.15</t>
  </si>
  <si>
    <t>The "OtherAnimalTypeName" field is required if the 'other animal' code is selected. EPA will add the "UseLiquidManureSystemIndicator" schema tag as a required field for chickens and ducks animal types to properly identify the CAFO regulatory category.</t>
  </si>
  <si>
    <t>TotalNumbersEachLivestock</t>
  </si>
  <si>
    <t>TOTAL_NMBR</t>
  </si>
  <si>
    <t>OpenConfinementCount</t>
  </si>
  <si>
    <t>OPEN_CONFINEMENT_COUNT</t>
  </si>
  <si>
    <t>CAFOMLPWCode</t>
  </si>
  <si>
    <t>TBD</t>
  </si>
  <si>
    <t>EPA will add an XML tag ("MLPWType") that identifies each type of MPLW for a CAFO permit component.</t>
  </si>
  <si>
    <t>CAFOMLPWAmountGenerated</t>
  </si>
  <si>
    <t>EPA will combine the current two amount generated XML tags into one amount generated XML tag ("MLPWGeneratedAmount").</t>
  </si>
  <si>
    <t>CAFOMLPWUnit</t>
  </si>
  <si>
    <t>CAFOMLPWAmountTransferred</t>
  </si>
  <si>
    <t>EPA will combine the current two amount tranferred XML tags into one amount transferred XML tag ("MLPWTransferredAmount").</t>
  </si>
  <si>
    <t>ApplicationMeasureAvailableLandNumber</t>
  </si>
  <si>
    <t>LAND_AVAILABLE</t>
  </si>
  <si>
    <t>ManureLitterProcessedWastewaterStorageType
OtherStorageTypeName</t>
  </si>
  <si>
    <t>ICIS_PERM_CAFO_STORAGE</t>
  </si>
  <si>
    <t>STORAGE_TYPE_CODE
STORAGE_TYPE_OTHER</t>
  </si>
  <si>
    <t>EPA will combine the current two containment and storage type XML tags with one containment and storage type XML tag. The "OtherStorageTypeName" field is required when the 'other storage' code is provided.</t>
  </si>
  <si>
    <t>StorageTotalCapacityMeasure</t>
  </si>
  <si>
    <t>TOTAL_CAPACITY_MEASURE</t>
  </si>
  <si>
    <t>EPA will combine the current two containment and storage amount XML tags with one containment and storage amount XML tag.</t>
  </si>
  <si>
    <t>ICIS_PERM_CAFO_STORAGE_UNIT</t>
  </si>
  <si>
    <t xml:space="preserve">NoExposureAuthorizationDate </t>
  </si>
  <si>
    <t>ICIS_PERM_INDUSTRIAL</t>
  </si>
  <si>
    <t>NO_EXPO_AUTH_DATE</t>
  </si>
  <si>
    <t>LEWAuthorizationDate</t>
  </si>
  <si>
    <t>ICIS_PERM_CONSTRUCTION</t>
  </si>
  <si>
    <t>CONST_WAIVER_AUTH_DATE</t>
  </si>
  <si>
    <t>ConstructionSiteTotalArea</t>
  </si>
  <si>
    <t>CONSTRUCTION_TOTAL_AREA</t>
  </si>
  <si>
    <t>This data element is only required for individual construction stormwater permit applications. Discussed on Page A2-4 of Technical Paper No. 9.</t>
  </si>
  <si>
    <t>EstimatedAreaDisturbedAcresNumber</t>
  </si>
  <si>
    <t>ESTIMATED_AREA_DISTURBED</t>
  </si>
  <si>
    <t>PostConstructionTotalImperviousArea</t>
  </si>
  <si>
    <t>POST_CONSTRUCTION_IMPERVIOUS_AREA</t>
  </si>
  <si>
    <t>ProposedConstructionStormwaterBMPCode
ProposedConstructionStormwaterBMPOtherText</t>
  </si>
  <si>
    <t>XREF_PERM_CONSTRUCTION_SW_BMP_CODE</t>
  </si>
  <si>
    <t>CONSTRUCTION_SW_BMP_CODE
CONSTRUCTION_SW_BMP_OTHER_TEXT</t>
  </si>
  <si>
    <t>This data element is only required for individual construction stormwater permit applications. Discussed on Page A2-5 of Technical Paper No. 9.</t>
  </si>
  <si>
    <t>ProposedPostConstructionStormwaterBMPCode
ProposedPostConstructionStormwaterBMPOtherText</t>
  </si>
  <si>
    <t>XREF_PERM_POST_CONSTRUCTION_SW_BMP_CODE</t>
  </si>
  <si>
    <t>POST_CONSTRUCTION_SW_BMP_CODE
POST_CONSTRUCTION_SW_BMP_OTHER_TEXT</t>
  </si>
  <si>
    <t>This data element is only required for individual construction stormwater permit applications. Discussed on Page A2-6 of Technical Paper No. 9.</t>
  </si>
  <si>
    <t>SoilFillMaterialDescriptionText</t>
  </si>
  <si>
    <t>SOIL_FILL_TEXT</t>
  </si>
  <si>
    <t>This data element is only required for individual construction stormwater permit applications. Discussed on Page A2-7 of Technical Paper No. 9.</t>
  </si>
  <si>
    <t>RunoffCoefficientPostConstruction</t>
  </si>
  <si>
    <t>POST_CONSTRUCTION_RUNOFF_COEFF</t>
  </si>
  <si>
    <t>EstimatedStartDate</t>
  </si>
  <si>
    <t>ESTIMATED_BEGIN_DATE</t>
  </si>
  <si>
    <t>EstimatedCompleteDate</t>
  </si>
  <si>
    <t>ESTIMATED_END_DATE</t>
  </si>
  <si>
    <t>IndustrialActivitySize</t>
  </si>
  <si>
    <t>INDUSTRIAL_ACTIVITY_SIZE</t>
  </si>
  <si>
    <t>This is an estimate of the total surface area drained at the facility at the time of permit application (in acres). This data field is only required for individual industrial stormwater permit applications.</t>
  </si>
  <si>
    <t>IndustrialTotalImperviousSurfaceArea</t>
  </si>
  <si>
    <t>INDUSTRIAL_IMPERVIOUS_SIZE</t>
  </si>
  <si>
    <t>This is the estimate of the total impervious area at the facility at the time of permit application (in acres). This data element is only required for individual industrial stormwater permit applications.</t>
  </si>
  <si>
    <t>ProposedIndustrialStormwaterBMPCode
ProposedIndustrialStormwaterBMPOtherText</t>
  </si>
  <si>
    <t>XREF_PERM_INDUSTRIAL_SW_BMP_CODE</t>
  </si>
  <si>
    <t>INDUSTRIAL_SW_BMP_CODE
INDUSTRIAL_SW_ BMP_CODE OTHER_TEXT</t>
  </si>
  <si>
    <t>This is the one or more codes that identify the structural and non-structural control measures (including treatment) to control pollutants in stormwater discharges from industrial activities. This data element is only required for individual industrial stormwater permit applications</t>
  </si>
  <si>
    <t>MS4PermitPhaseCode</t>
  </si>
  <si>
    <t>Data element description, regulatory citation, and data group amended by MS4 Updated Rule (15 April 2020; 85 FR 20873). Deprecated ICIS-NPDES Table Name: ICIS_PERM_STORM_WATER_MS4 &amp; Deprecated ICIS-NPDES Column Name: MS4_PERM_CLASS_CODE. Deprecated payloads include: SWMS4LargePermitSubmission and SWMS4SmallPermitSubmission. The previously linked to this data element: MS4PermitClassCode.</t>
  </si>
  <si>
    <t>MS4RegulatedEntityIdentifier
MS4RegulatedEntityName
MS4RegulatedEntityOwnershipLevelCode
MS4RegulatedEntityOwnershipLevelOtherText
MS4RegulatedEntityCategoryCode
MS4RegulatedEntityCategoryCodeOtherText</t>
  </si>
  <si>
    <t>5.13</t>
  </si>
  <si>
    <t>Data element description, regulatory citation, and data group amended by MS4 Updated Rule (15 April 2020; 85 FR 20873)</t>
  </si>
  <si>
    <t>MS4ActivityIdentifier</t>
  </si>
  <si>
    <t>Data element added by MS4 Updated Rule (15 April 2020; 85 FR 20873)</t>
  </si>
  <si>
    <t>MS4PublicEducationRegulatedEntity
MS4PublicEducationDeliveryOption
MS4PublicEducationDeliveryOptionOtherText
MS4PublicEducationSubjectOption
MS4PublicEducationSubjectOptionOtherText
MS4PublicEducationAudienceOption
MS4PublicEducationAudienceOptionOtherText
MS4PublicEducationRequirementsText</t>
  </si>
  <si>
    <t>Data element name, description, and regulatory citation amended by MS4 Updated Rule (15 April 2020; 85 FR 20873)</t>
  </si>
  <si>
    <t>MS4PublicEducationScheduleText</t>
  </si>
  <si>
    <t>MS4PublicInvolvementRegulatedEntity
MS4PublicInvolvementDeliveryOption
MS4PublicInvolvementDeliveryOptionOtherText
MS4PublicInvolvementSubjectOption
MS4PublicInvolvementSubjectOptionOtherText
MS4PublicInvolvementParticipantOption
MS4PublicInvolvementParticipantOtherText
MS4PublicInvolvementRequirementsText</t>
  </si>
  <si>
    <t>MS4PublicInvolvementScheduleText</t>
  </si>
  <si>
    <t>MS4PermitIllicitDetectionOutfallMappingDate
MS4IllicitDetectionOutfallMappingStatus
MS4PermitIllicitDetectionOutfallTotalNumber
MS4PermitIllicitDetectionOutfallMappedNumber
MS4IllicitDetectionProhibitionOrdinanceStatus
MS4IllicitDetectionProhibitionOrdinanceStatusText
MS4IllicitDetectionProcedureType
MS4IllicitDetectionProcedureText</t>
  </si>
  <si>
    <t>MS4IllicitDetectionProcedureScheduleText</t>
  </si>
  <si>
    <t>MS4ConstructionStormwaterErosionOrdinanceStatus
MS4ConstructionStormwaterErosionOrdinanceStatusText
MS4ConstructionStormwaterErosionPlanReviewStatus
MS4ConstructionStormwaterErosionPlanReviewStatusText
MS4ConstructionStormwaterSiteInspectionStatus
MS4ConstructionStormwaterSiteInspectionStatusText
MS4ConstructionStormwaterProcedureType
MS4ConstructionStormwaterProcedureText</t>
  </si>
  <si>
    <t>MS4ConstructionStormwaterProcedureScheduleText</t>
  </si>
  <si>
    <t>MS4PostConstructionStormwaterRunoffOrdinanceStatus
MS4PostConstructionStormwaterRunoffOrdinanceStatusText
MS4PostConstructionStormwaterRunoffProgramStatus
MS4PostConstructionStormwaterRunoffProgramStatusText
MS4PostConstructionStormwaterRunoffBMPStatus
MS4PostConstructionStormwaterRunoffBMPStatusText
MS4PostConstructionStormwaterProcedureType
MS4PostConstructionStormwaterProcedureText</t>
  </si>
  <si>
    <t>MS4PostConstructionStormwaterProcedureScheduleText</t>
  </si>
  <si>
    <t>MS4PollutionPreventionRequirementsText</t>
  </si>
  <si>
    <t>MS4PollutionPreventionScheduleText</t>
  </si>
  <si>
    <t>MS4OtherApplicableRequirementsText</t>
  </si>
  <si>
    <t>MS4OtherApplicableRequirementsScheduleText</t>
  </si>
  <si>
    <t>MS4IndustrialStormwaterOrdinanceStatus
MS4IndustrialStormwaterOrdinanceStatusText
MS4IndustrialStormwaterIndustrialInventoryStatus
MS4IndustrialStormwaterIndustrialInventoryStatusText
MS4IndustrialStormwaterMonitoringStatus
MS4IndustrialStormwaterMonitoringStatusText
MS4IndustrialStormwaterProcedureType
MS4IndustrialStormwaterProcedureText</t>
  </si>
  <si>
    <t>MS4IndustrialStormwaterProcedureScheduleText</t>
  </si>
  <si>
    <t>Data element added by MS4 Updated Rule (15 April 2020; 85 FR 20873).</t>
  </si>
  <si>
    <t>CollectionSystemName</t>
  </si>
  <si>
    <t>5.11</t>
  </si>
  <si>
    <t>CollectionSystemOwnerTypeCode</t>
  </si>
  <si>
    <t>CollectionSystemIdentifier</t>
  </si>
  <si>
    <t>CollectionSystemPopulation</t>
  </si>
  <si>
    <t>PercentCollectionSystemCSS</t>
  </si>
  <si>
    <t>POTWTreatmentLevelCode
POTWTreatmentLevelOtherText</t>
  </si>
  <si>
    <t>POTWWastewaterDisinfectionTechnologyCode
POTWWastewaterDisinfectionTechnologyOtherText</t>
  </si>
  <si>
    <t>POTWWastewaterTreatmentTechnologyUnitOperationCode
POTWWastewaterTreatmentTechnologyUnitOperationOtherText</t>
  </si>
  <si>
    <t>LTCPRequiredIndicator
LTCPInComplianceIndicator</t>
  </si>
  <si>
    <t>CSOControlMeasureCode
CSOControlMeasureCodeOtherText
CSOControlMeasureDevImpStatus
CSOControlMeasureComplianceStatus</t>
  </si>
  <si>
    <t>LTCPMostRecentRevisionDate
LTCPMostRecentRevisionStatus</t>
  </si>
  <si>
    <t>LTCPApprovalDate</t>
  </si>
  <si>
    <t>LTCPEnforceableMechanismCode
LTCPEnforceableMechanismCodeOtherText</t>
  </si>
  <si>
    <t>LTCPAndCSOControlsCompleteDate</t>
  </si>
  <si>
    <t>CSOPostConstructionComplianceMonitoringProgram</t>
  </si>
  <si>
    <t>CSOControlsOtherThanLTCP</t>
  </si>
  <si>
    <t>PretreatmentProgramRequiredIndicatorCode</t>
  </si>
  <si>
    <t>ICIS_PERM_PRETREATMENT</t>
  </si>
  <si>
    <t>PRETREATMENT_INDICATOR_CODE</t>
  </si>
  <si>
    <t>Changes are needed for the reference data for this tag.</t>
  </si>
  <si>
    <t>PretreatmentProgramApprovedDate (initial approval)
PretreatmentProgramModificationDate (after initial approval)</t>
  </si>
  <si>
    <t>ICIS_PERM_PRETREATMENT (initial approval)
ICIS_PERM_PRETREATMENT_MOD (after initial approval)</t>
  </si>
  <si>
    <t>PRETREATMENT_APPROVED_DATE (initial approval)
PRETREATMENT_PROGRAM_MOD_DATE (after initial approval)</t>
  </si>
  <si>
    <t>5.14</t>
  </si>
  <si>
    <t>The "PretreatmentProgramApprovedDate" approval tag is in v5.10. The "PretreatmentProgramModificationText" tag is an optional tag.</t>
  </si>
  <si>
    <t>PretreatmentProgramModificationType (after initial approval)
PretreatmentProgramModificationText (after initial approval)</t>
  </si>
  <si>
    <t>ICIS_PERM_PRETREATMENT_MOD (after initial approval)</t>
  </si>
  <si>
    <t>PRETREATMENT_PROGRAM_MOD_CODE (after initial approval)
PRETREATMENT_PROGRAM_MOD_ OTHER_TEXT (after initial approval)</t>
  </si>
  <si>
    <t>IndustrialUserTypeCode</t>
  </si>
  <si>
    <t>INDUSTRIAL_USER_TYPE_CODE</t>
  </si>
  <si>
    <t>IUSubjectLocalLimitsIndicator</t>
  </si>
  <si>
    <t>These data will be collected on the pretreatment program annual report.</t>
  </si>
  <si>
    <t>IUSubjectLocalLimitsMoreStringentCatStdIndicator</t>
  </si>
  <si>
    <t>&lt;Deletion recommended by EPA-state workgroup&gt;</t>
  </si>
  <si>
    <t>Deletion recommended by EPA-state workgroup, instead reuse "Permit Application Total Actual Average Flow"</t>
  </si>
  <si>
    <t>Delection recommended by EPA-state workgroup, instead collect these data on Pretreatment Program Annual Report</t>
  </si>
  <si>
    <t>ReceivingRCRAWasteIndicator</t>
  </si>
  <si>
    <t>RECEIVING_RCRA_WASTE_INDICATOR</t>
  </si>
  <si>
    <t>ReceivingRemediationWasteIndicator</t>
  </si>
  <si>
    <t>RECEIVING_REM_WASTE_INDICATOR</t>
  </si>
  <si>
    <t>ControlAuthorityNPDESIdentifier</t>
  </si>
  <si>
    <t>CONTROL_AUTH_PERMIT_ID</t>
  </si>
  <si>
    <t>CoolingWaterIntakeStructureApplicableSubpart</t>
  </si>
  <si>
    <t>CoolingWaterIntakeStructureDesignIntakeFlow</t>
  </si>
  <si>
    <t>CoolingWaterIntakeStructureActualIntakeFlow</t>
  </si>
  <si>
    <t>CoolingWaterIntakeStructureLocationCode
CoolingWaterIntakeStructureLocationText (use for OTH code)</t>
  </si>
  <si>
    <t>CoolingWaterActualIntakeStructureVelocity</t>
  </si>
  <si>
    <t>CoolingWaterIntakeStructureSourceWaterCode
CoolingWaterIntakeStructureSourceWaterText (use for OTH code)</t>
  </si>
  <si>
    <t>Data element regualtory citation modified by 2020 Phase 2 Extension rule.</t>
  </si>
  <si>
    <t>CoolingWaterIntakeStructureComplianceMethodCode
CoolingWaterIntakeStructureComplianceMethodText (use for OTH code)</t>
  </si>
  <si>
    <t>SourceWaterBaselineBiologicalCharacterization</t>
  </si>
  <si>
    <t>NPDESVarianceTypeCode</t>
  </si>
  <si>
    <t xml:space="preserve">Data element name and description modified by 2020 Phase 2 Extension rule. </t>
  </si>
  <si>
    <t>NPDESVarianceVersionType</t>
  </si>
  <si>
    <t>Data element added by 2020 Phase 2 Extension rule.</t>
  </si>
  <si>
    <t>NPDESVarianceStatusCode</t>
  </si>
  <si>
    <t>NPDESVarianceSubmissionDate</t>
  </si>
  <si>
    <t>ThermalVarianceRequestPublicNoticeIndicator</t>
  </si>
  <si>
    <t>NPDESVarianceActionDate</t>
  </si>
  <si>
    <t>ComplianceMonitoringIdentifier</t>
  </si>
  <si>
    <t>ICIS_COMP_MONITOR</t>
  </si>
  <si>
    <t>COMP_MONITOR_UID</t>
  </si>
  <si>
    <t>Note: will need to add tables to link CMs and Program Reports to Permitted Features</t>
  </si>
  <si>
    <t>ICIS_DMR, 
ICIS_PROG_RPT</t>
  </si>
  <si>
    <t>ELECTR_SUBMISSION_TYPE_CODE, ELECTR_SUBMISSION_TYPE_CODE</t>
  </si>
  <si>
    <t xml:space="preserve">This field is used to identify DMRs and program reports that were filed electronically. </t>
  </si>
  <si>
    <t>ComplianceMonitoringDate</t>
  </si>
  <si>
    <t>ICIS_ACTIVITY</t>
  </si>
  <si>
    <t>ACTUAL_END_DATE</t>
  </si>
  <si>
    <t>ComplianceMonitoringActivityTypeCode</t>
  </si>
  <si>
    <t>ACTIVITY_TYPE_CODE</t>
  </si>
  <si>
    <t>ComplianceInspectionTypeCode</t>
  </si>
  <si>
    <t>XREF_COMP_MONITOR_COMP_M_TYPE</t>
  </si>
  <si>
    <t>COMP_MONITOR_TYPE_CODE</t>
  </si>
  <si>
    <t>BiomonitoringInspectionMethod</t>
  </si>
  <si>
    <t>BIOMONITORING_METHOD_CODE</t>
  </si>
  <si>
    <t>ComplianceMonitoringActionReasonCode</t>
  </si>
  <si>
    <t>ICIS_ACTIVITY_PURPOSE</t>
  </si>
  <si>
    <t>ACTIVITY_PURPOSE_CODE</t>
  </si>
  <si>
    <t>StateFederalJointIndicator</t>
  </si>
  <si>
    <t>JOINT_INSPECTION_FLAG</t>
  </si>
  <si>
    <t>ProgramCode</t>
  </si>
  <si>
    <t>XREF_ACTIVITY_PROGRAM</t>
  </si>
  <si>
    <t>PROGRAM_CODE</t>
  </si>
  <si>
    <t>ProgramDeficiencyTypeCode</t>
  </si>
  <si>
    <t>XREF_ACTIVITY_PROG_DEFICIENCY</t>
  </si>
  <si>
    <t>PROG_DEFICIENCY_CODE</t>
  </si>
  <si>
    <t>Data element description modified by 2020 Phase 2 Extension rule.</t>
  </si>
  <si>
    <t>ICIS_COMP_MON_CAFO_ANIMAL_TYPE</t>
  </si>
  <si>
    <t>CAFOMLPWStorageWithinDesignCapacity
CAFOMLPWStorageWithinDesignCapacityText</t>
  </si>
  <si>
    <t>DischargesDuringYearProductionAreaIndicator
DischargesDuringYearLandApplicationAreaIndicator
CAFODischargesDuringYearText</t>
  </si>
  <si>
    <t>ICIS_COMP_MONITOR_CAFO</t>
  </si>
  <si>
    <t>DISCHARGE_FROM_PROD_FLAG
DISCHARGE_FROM_LAND_APP_FLAG
DISCHARGE_TEXT</t>
  </si>
  <si>
    <t>CAFOInspectionViolationTypeCode</t>
  </si>
  <si>
    <t>ICIS_DMR_EVENT</t>
  </si>
  <si>
    <t>LIMIT_SET_ID</t>
  </si>
  <si>
    <t>ICIS_DMR_FORM_PARAMETER</t>
  </si>
  <si>
    <t>MonitoringPeriodEndDate</t>
  </si>
  <si>
    <t>MONITORING_PERIOD_END_DATE</t>
  </si>
  <si>
    <t>DMRNoDischargeIndicator
NumericReportNoDischargeIndicator</t>
  </si>
  <si>
    <t>ICIS_DMR_VALUE</t>
  </si>
  <si>
    <t>NODI_CODE</t>
  </si>
  <si>
    <t>NODI codes can be used at the form or DMR value level</t>
  </si>
  <si>
    <t>NumericConditionQuantity</t>
  </si>
  <si>
    <t>DMR_VALUE_NMBR</t>
  </si>
  <si>
    <t>ConcentrationNumericReportUnitMeasureCode
QuantityNumericReportUnitMeasureCode</t>
  </si>
  <si>
    <t>NumericReportReceivedDate</t>
  </si>
  <si>
    <t>VALUE_RECEIVED_DATE</t>
  </si>
  <si>
    <t>NumericReportCode</t>
  </si>
  <si>
    <t>ICIS_DMR_ FORM_VALUE</t>
  </si>
  <si>
    <t>This value is used with "NumericConditionText" from the Limit Information.</t>
  </si>
  <si>
    <t>PermittingAuthorityReportReceivedDate</t>
  </si>
  <si>
    <t>SewerOverflowBypassEventID</t>
  </si>
  <si>
    <t>ProgramReportStartDate</t>
  </si>
  <si>
    <t>ProgramReportEndDate</t>
  </si>
  <si>
    <t>ProgramReportNPDESDataGroupNumberCode</t>
  </si>
  <si>
    <t>Phase 1 data element (EPA) / Phase 2 data element (authorized states)</t>
  </si>
  <si>
    <t>AnalyticalMethodTypeCode
AnalyticalMethodOtherTypeText (use for OTH code)</t>
  </si>
  <si>
    <t>BiosolidsSewageSludgeParameterCode</t>
  </si>
  <si>
    <t>This field will allow the facility to identify the monitoring period for each reporting year and the monitoring type (e.g., land application max, land application average, surface disposal maximum concentration, air emissions pollutant monitoring, incineration process control monitoring, sewage sludge feed monitoring, sewage sludge feed limits, pathogen and vector attraction reduction monitoring). The facility will also be able to identify specific incinerators when providing biosolids incineration data.</t>
  </si>
  <si>
    <t>ParameterValue
ValueQualifier
NoDataIndicatorCode
PassFailIndicatorCode
BiosolidsIncineratorIdentifier
BiosolidsSampleStartDate
BiosolidsSampleEndDate
BiosolidsSampleMonth</t>
  </si>
  <si>
    <t>The facility will be able to provide a data qualifier (e.g., "&lt;") and use a "No Data Indicator" field to indicate a reason why no data are provided on the report.</t>
  </si>
  <si>
    <t>&lt;system generated by OECA Data Store&gt;</t>
  </si>
  <si>
    <t xml:space="preserve">Each parameter can only have one valid unit. </t>
  </si>
  <si>
    <t>ComplianceMonitoringEventIdentifier
ComplianceMonitoringEventStartDate
ComplianceMonitoringEventEndDate</t>
  </si>
  <si>
    <t xml:space="preserve">Phase 1 data element (EPA) / Phase 2 data element (authorized states). </t>
  </si>
  <si>
    <t>BiosolidsSewageSludgeParameterLimit</t>
  </si>
  <si>
    <t>Phase 1 data element (EPA) / Phase 2 data element (authorized states). The default value is "mg/kg, dry-weight basis."</t>
  </si>
  <si>
    <t>BiosolidsManagementPracticeViolationTypeCode</t>
  </si>
  <si>
    <t>Deprecated ICIS-NPDES Table Name: ICIS_RPT_CAFO_ANIMAL TYPE &amp; Deprecated ICIS-NPDES Column Name: ANIMAL_TYPE_CODE
ANIMAL_TYPE_OTHER.</t>
  </si>
  <si>
    <t>Deprecated ICIS-NPDES Table Name: ICIS_RPT_CAFO_ANIMAL TYPE &amp; Deprecated ICIS-NPDES Column Name: TOTAL_NMBR.</t>
  </si>
  <si>
    <t>NutrientManagementPlanAcreageNumber</t>
  </si>
  <si>
    <t>Deprecated ICIS-NPDES Table Name: ICIS_PROG_RPT_CAFO &amp; Deprecated ICIS-NPDES Column Name: NMP_ACRES.</t>
  </si>
  <si>
    <t>ActualLandApplicationAcreageNumber</t>
  </si>
  <si>
    <t>Deprecated ICIS-NPDES Table Name: ICIS_PROG_RPT_CAFO &amp; Deprecated ICIS-NPDES Column Name: LAND_APPLICATION_ACRES.</t>
  </si>
  <si>
    <t>CAFOProductionAreaDischarge24hrRainEventIndicator</t>
  </si>
  <si>
    <t>Deprecated ICIS-NPDES Table Name: ICIS_PROG_RPT_CAFO &amp; Deprecated ICIS-NPDES Column Name: AUTHORIZED_DISCHARGE_CODE.</t>
  </si>
  <si>
    <t>CAFOProductionAreaDischargeDiscoveryDate</t>
  </si>
  <si>
    <t>CAFOProductionAreaDischargeDurationHours</t>
  </si>
  <si>
    <t>CAFOProductionAreaDischargeVolumeGallons</t>
  </si>
  <si>
    <t>NMPCertifiedPlannerIndicator</t>
  </si>
  <si>
    <t>Deprecated ICIS-NPDES Table Name: ICIS_PROG_RPT_CAFO &amp; Deprecated ICIS-NPDES Column Name: NMP_FLAG.</t>
  </si>
  <si>
    <t>CAFOMLPWNutrientValue</t>
  </si>
  <si>
    <t>CAFOMLPWNutrientValueUnit</t>
  </si>
  <si>
    <t>CAFOMLPWNutrientForm</t>
  </si>
  <si>
    <t>CAFOLandApplicationFieldIdentifier</t>
  </si>
  <si>
    <t>CAFOLandApplicationFieldCropIdentifier
CAFOLandApplicationFieldCropCode</t>
  </si>
  <si>
    <t>CAFOLandApplicationFieldCropYield</t>
  </si>
  <si>
    <t>CAFOLandApplicationFieldCropYieldUnit</t>
  </si>
  <si>
    <t>CAFOMLPWFieldMaximumAmountMethod</t>
  </si>
  <si>
    <t>CAFOMLPWFieldActualAmount</t>
  </si>
  <si>
    <t>CAFOMLPWLandApplicationUnit</t>
  </si>
  <si>
    <t>CAFOSoilMonitoringMeasurementValue</t>
  </si>
  <si>
    <t>CAFOSoilMonitoringMeasurementForm</t>
  </si>
  <si>
    <t>CAFOSoilMonitoringMeasurementValueUnit</t>
  </si>
  <si>
    <t>CAFOSupplementalFertilizerMeasurementForm
CAFOSupplementalFertilizerMeasurementValue</t>
  </si>
  <si>
    <t>CAFOSupplementalFertilizerMeasurementValueUnit</t>
  </si>
  <si>
    <t>MS4RegulatedEntityComplianceStatus
MS4RegulatedEntityComplianceStatusText</t>
  </si>
  <si>
    <t>Data element name, description, and regulatory citation amended by MS4 Updated Rule (15 April 2020; 85 FR 20873). This will be linked to the requirement identified during the permitting process via the "UniqueMS4ActivityIdentifier" field. The following are optional tags in the payload:
- MS4ProgramReportIllicitDetectionOutfallMappingDate;
- MS4ProgramReportIllicitDetectionOutfallTotalNumber; and
- MS4ProgramReportIllicitDetectionOutfallMappedNumber.</t>
  </si>
  <si>
    <t>MS4ProgramReportAnalysisText</t>
  </si>
  <si>
    <t>MS4ProgramReportRequirementsActivities</t>
  </si>
  <si>
    <t>MS4SWMPChangeIndicator
MS4SWMPChangeIndicatorText</t>
  </si>
  <si>
    <t>Data element name, description, and regulatory citation amended by MS4 Updated Rule (15 April 2020; 85 FR 20873). The "MS4SWMPChangesText" is required when the MS4 is summarizing changes to their SWMP.</t>
  </si>
  <si>
    <t>MS4RegulatedEntityEnforcementActionTypeCode
MS4RegulatedEntityEnforcementActionTypeCodeOtherText</t>
  </si>
  <si>
    <t>Data element description and regulatory citation amended by MS4 Updated Rule (15 April 2020; 85 FR 20873). This data element identifies the one or more types of enforcement actions taken during the past reporting period (e.g., notice of violations, stop work orders, administration orders, administrative fines, civil penalties, criminal actions).</t>
  </si>
  <si>
    <t>MS4EnforcementActionsTotalNumber</t>
  </si>
  <si>
    <t>Data element name, description, and regulatory citation amended by MS4 Updated Rule (15 April 2020; 85 FR 20873). This data element identifies the total number of enforcement actions taken by responsible MS4 Municipal Enforcement Agency by enforcement action type.</t>
  </si>
  <si>
    <t>MS4RegulatedEntityIdentifier</t>
  </si>
  <si>
    <t>Data element name, description, and regulatory citation amended by MS4 Updated Rule (15 April 2020; 85 FR 20873). This will identify the unique MS4 regulated entity that is responsible for each type of enforcement action conducted in the reporting period.</t>
  </si>
  <si>
    <t>SNCPublishedIndicator</t>
  </si>
  <si>
    <t>This field will be linked to the industrial user through the industrial user's unique ID ("PermitIdentifier"). Deprecated ICIS-NPDES Table Name: ICIS_PROG_RPT_PRETREATMENT &amp; Deprecated ICIS-NPDES Column Name: SIU_SNC_PUBLISHED_NEWS.</t>
  </si>
  <si>
    <t>SNCPretrEnfCmplSchedStatusIndicator</t>
  </si>
  <si>
    <t>This field will be linked to the industrial user through the industrial user's unique ID ("PermitIdentifier"). Deprecated ICIS-NPDES Table Name: ICIS_PROG_RPT_PRETREATMENT &amp; Deprecated ICIS-NPDES Column Name: SIU_SNC_PRETREATMENT_SCHEDULE.</t>
  </si>
  <si>
    <t>LocalLimitsAdoptionDate</t>
  </si>
  <si>
    <t>Deprecated ICIS-NPDES Table Name: ICIS_PROG_RPT_PRETREATMENT &amp; Deprecated ICIS-NPDES Column Name: MOST_RECENT_ADOPT_DATE.</t>
  </si>
  <si>
    <t>LocalLimitsEvaluationDate</t>
  </si>
  <si>
    <t>Deprecated ICIS-NPDES Table Name: ICIS_PROG_RPT_PRETREATMENT &amp; Deprecated ICIS-NPDES Column Name: MOST_RECENT_EVAL_DATE.</t>
  </si>
  <si>
    <t>LocalLimitsParameterCode</t>
  </si>
  <si>
    <t>Deprecated ICIS-NPDES Table Name: REF_POLLUTANT &amp; Deprecated ICIS-NPDES Column Name: POLLUTANT_DESC.</t>
  </si>
  <si>
    <t>POTWDischargeContaminationIndicatorCode
POTWDischargeContaminationIndicatorOtherText</t>
  </si>
  <si>
    <t>Deprecated ICIS-NPDES Table Name: ICIS_PROG_RPT_PRETREATMENT &amp; Deprecated ICIS-NPDES Column Name: PASSTHROUGH_FLAG.</t>
  </si>
  <si>
    <t>POTWBiosolidsContaminationIndicatorCode
POTWBiosolidsContaminationIndicatorOtherText</t>
  </si>
  <si>
    <t>Delection recommended by EPA-state workgroup as this is a duplicate of "PermitStatusCode" tag on the "BasicPermitSubmission" payload.</t>
  </si>
  <si>
    <t>Delection recommended by EPA-state workgroup as this is a duplicate of "PermitEffectiveDate" tag on the "BasicPermitSubmission" payload.</t>
  </si>
  <si>
    <t>Delection recommended by EPA-state workgroup as this is a duplicate of "PermitExpirationDate" tag on the "BasicPermitSubmission" payload.</t>
  </si>
  <si>
    <t>SNCPretrStndLimitsIndicator</t>
  </si>
  <si>
    <t>This field will be linked to the industrial user through the industrial user's unique ID ("PermitIdentifier"). Deprecated ICIS-NPDES Table Name: ICIS_PROG_RPT_PRETREATMENT &amp; Deprecated ICIS-NPDES Column Name: SIU_SNC_PRE_STD_NMBR.</t>
  </si>
  <si>
    <t>SNCPretrStndLimitsParameterCode</t>
  </si>
  <si>
    <t>This field will be linked to the industrial user through the industrial user's unique ID ("PermitIdentifier"). Deprecated ICIS-NPDES Table Name: REF_POLLUTANT &amp; Deprecated ICIS-NPDES Column Name: POLLUTANT_DESC.</t>
  </si>
  <si>
    <t>SNCRptRqmtIndicator</t>
  </si>
  <si>
    <t>This field will be linked to the industrial user through the industrial user's unique ID ("PermitIdentifier"). Deprecated ICIS-NPDES Table Name: ICIS_PROG_RPT_PRETREATMENT &amp; Deprecated ICIS-NPDES Column Name: SIU_SNC_RPT_REQUIREMENT_NMBR.</t>
  </si>
  <si>
    <t>SNCOthCtrlMechRqmtIndicator</t>
  </si>
  <si>
    <t>This field will be linked to the industrial user through the industrial user's unique ID ("PermitIdentifier").</t>
  </si>
  <si>
    <t>SNCListingMonthYear</t>
  </si>
  <si>
    <t>NumberIUInspectionsByCA</t>
  </si>
  <si>
    <t>NumberIUSamplingEventsByCA</t>
  </si>
  <si>
    <t>NumberReqdIUSelfMonEventsMaximum</t>
  </si>
  <si>
    <t>IUComplyReqSelfMonRptingCode
IUComplyReqSelfMonRptingText</t>
  </si>
  <si>
    <t>This field will be linked to the industrial user through the industrial user's unique ID ("PermitIdentifier"). EPA and states recommend the use of a status code instead of actual number.</t>
  </si>
  <si>
    <t>IUEnfActionTypeCode
IUEnfActionTypeOtherText</t>
  </si>
  <si>
    <t xml:space="preserve">This field will be linked to the industrial user through the industrial user's unique ID ("PermitIdentifier"). </t>
  </si>
  <si>
    <t>NumIUEnfActions</t>
  </si>
  <si>
    <t>IUCashCivilPenaltyAmountAssessed</t>
  </si>
  <si>
    <t>IUCashCivilPenaltyAmountCollected</t>
  </si>
  <si>
    <t>This field will be linked to the industrial user through the industrial user's unique ID ("PermitIdentifier"). Deprecated ICIS-NPDES Table Name: ICIS_PROG_RPT_PRETREATMENT &amp; Deprecated ICIS-NPDES Column Name: PENALTIES_COLLECTED_AMT.</t>
  </si>
  <si>
    <t>SNCRelPOTWDischOperIndicator
SNCRelPOTWDischOperText</t>
  </si>
  <si>
    <t>SNCRelPOTWBioOperSewgSludMgmtIndicator
SNCRelPOTWBioOperSewgSludMgmtText</t>
  </si>
  <si>
    <t>IUAverageDailyWastewaterFlowRateGPD
IUAverageDailyProcessWastewaterFlowRateGPD</t>
  </si>
  <si>
    <t>MTCIUSubjectReducedReportingIndicator</t>
  </si>
  <si>
    <t>NSCIUCertSubmToCAIndicator</t>
  </si>
  <si>
    <t>ChangedDischSubmIndicator</t>
  </si>
  <si>
    <t>SewerOverflowBypassTypeCode</t>
  </si>
  <si>
    <t>SewerOverflowStructureTypeCode
SewerOverflowStructureTypeCodeOtherText</t>
  </si>
  <si>
    <t>SewerOverflowBypassCauseCode
SewerOverflowBypassCauseOtherText</t>
  </si>
  <si>
    <t>SewerOverflowBypassDurationHours
SewerOverflowBypassDurationDateTime
SewerOverflowBypassEndDateTime</t>
  </si>
  <si>
    <t>SewerOverflowBypassDischargeVolumeGallons
SewerOverflowBypassDischargeRateGPH</t>
  </si>
  <si>
    <t>SewerOverflowBypassReceivingWater</t>
  </si>
  <si>
    <t>WetWeatherOccuranceIndicator</t>
  </si>
  <si>
    <t>SewerOverflowBypassCorrectiveActionCode
SewerOverflowBypassCorrectiveActionOtherText</t>
  </si>
  <si>
    <t>SewerOverflowBypassImpactCode
SewerOverflowBypassImpactOtherText</t>
  </si>
  <si>
    <t>CWA316bTakeIdentifier
CWA316bSpeciesName
CWA316bSpeciesCommonName (optional)
CWA316bLifestageCode
CWA316bTakeMethodCode
CWA316bTakeMethodOtherText (if OTH code used)
CWA316bTakeTypeCode
CWA316bTakeTypeOtherText (if OTH code used)</t>
  </si>
  <si>
    <t>CWA316bSpeciesNumber</t>
  </si>
  <si>
    <t>CWA316bFederalStatus</t>
  </si>
  <si>
    <t>CWA316bSpeciesNumberImpingedEntrained</t>
  </si>
  <si>
    <t>CWA316bCriticalHabitatProtectionMeasures</t>
  </si>
  <si>
    <t>NumericReportViolationCode
ScheduleViolationCode
SingleEventViolationCode</t>
  </si>
  <si>
    <t>ICIS_NPDES_VIOLATION</t>
  </si>
  <si>
    <t>VIOLATION_CODE</t>
  </si>
  <si>
    <t>ICIS conducts processing of DMR data to create the following violation codes: D80 (Required monitoring DMR Value overdue to regulatory authority), D90 (Limited Value overdue to regulatory authority), E90 (Reported DMR Value exceeds maximum or average Limit Value or is below minimum Limit Value), C10 (Schedule Event reported late), C20 (Schedule Event achieved late but reported), C30 (Schedule Event unachieved but reported), and C40 (Schedule Event unachieved and not reported). Single Event Violtation Codes are manually provided by the authorized NPDES program.</t>
  </si>
  <si>
    <t>&lt;system generated by ICIS-NPDES&gt;
SingleEventViolationDate
SingleEventViolationEndDate</t>
  </si>
  <si>
    <t>ICIS_DMR_EVENT
ICIS_PERM_SCHEDULE_EVENT
ICIS_COMP_SCHEDULE_EVENT
ICIS_NPDES_VIOLATION</t>
  </si>
  <si>
    <t>ICIS_DMR_EVENT.MONITORING_PERIOD_END_DATE
ICIS_PERM_SCHEDULE_EVENT.SCHEDULE_DATE
ICIS_COMP_SCHEDULE_EVENT.SCHEDULE_DATE
ICIS_NPDES_VIOLATION.SINGLE_EVENT_VIOLATION_DATE
ICIS_NPDES_VIOLATION.SINGLE_EVENT_END_DATE</t>
  </si>
  <si>
    <t>ICIS identifies the Violation Date by linking to the following data as follows:  Monitoring Period End Date (D80, D90, E90) and Schedule Date (C10, C20, C30, C40). The Single Event Violation Start Date and Single Event Violation End Date are manually provided by the authorized NPDES program.</t>
  </si>
  <si>
    <t>SingleEventViolationAgencyType</t>
  </si>
  <si>
    <t>SINGLE_EVENT_AGENCY_TYPE_CODE</t>
  </si>
  <si>
    <t>Single Event Agency Type: defaults to U.S. EPA for Regional and HQ users and defaults to State for State users. This tag will allow EPA and states to override this automatic designation.</t>
  </si>
  <si>
    <t>SingleEventViolationDate</t>
  </si>
  <si>
    <t>SINGLE_EVENT_VIOLATION_DATE</t>
  </si>
  <si>
    <t>Optional change to icis_npdes_violation.single_event_violation_date</t>
  </si>
  <si>
    <t>SingleEventViolationEndDate</t>
  </si>
  <si>
    <t>SINGLE_EVENT_END_DATE</t>
  </si>
  <si>
    <t>ReportableNonComplianceDetectionCode</t>
  </si>
  <si>
    <t>RNC_DETECTION_CODE</t>
  </si>
  <si>
    <t>ReportableNonComplianceDetectionDate</t>
  </si>
  <si>
    <t>RNC_DETECTION_DATE</t>
  </si>
  <si>
    <t>ReportableNonComplianceResolutionCode</t>
  </si>
  <si>
    <t>RNC_RESOLUTION_CODE</t>
  </si>
  <si>
    <t>ReportableNonComplianceResolutionDate</t>
  </si>
  <si>
    <t>RNC_RESOLUTION_DATE</t>
  </si>
  <si>
    <t>Forum</t>
  </si>
  <si>
    <t>EnforcementActionTypeCode</t>
  </si>
  <si>
    <t>XREF_ENF_TYPE</t>
  </si>
  <si>
    <t>ENF_TYPE_CODE</t>
  </si>
  <si>
    <t>ProgramsViolatedCode</t>
  </si>
  <si>
    <t>SubactivityTypeCode</t>
  </si>
  <si>
    <t>ICIS_SUB_ACTIVITY</t>
  </si>
  <si>
    <t>SUB_ACTIVITY_TYPE_CODE</t>
  </si>
  <si>
    <t>SubactivityDate</t>
  </si>
  <si>
    <t>FinalOrderTypeCode</t>
  </si>
  <si>
    <t>ENF_CONCLUSION_ACTION_CODE</t>
  </si>
  <si>
    <t>FinalOrderIssuedEnteredDate</t>
  </si>
  <si>
    <t>SETTLEMENT_ENTERED_DATE</t>
  </si>
  <si>
    <t>NPDESClosedDate</t>
  </si>
  <si>
    <t>NPDES_CLOSED_DATE</t>
  </si>
  <si>
    <t>CashCivilPenaltyRequiredAmount</t>
  </si>
  <si>
    <t>TOTAL_PENALTY_ASSESSED_AMT</t>
  </si>
  <si>
    <t>CashCivilPenaltyCollectedAmount</t>
  </si>
  <si>
    <t>PENALTY_COLLECTED_AMT</t>
  </si>
  <si>
    <t>SupplementalEnvironmentalProjectIdentifier</t>
  </si>
  <si>
    <t>ICIS_SEP</t>
  </si>
  <si>
    <t>SEP_NMBR</t>
  </si>
  <si>
    <t>SupplementalEnvironmentalProjectPenaltyAssessmentAmount</t>
  </si>
  <si>
    <t>SEP_PENALTY_ASSESSMENT_AMT</t>
  </si>
  <si>
    <t>SupplementalEnvironmentalProjectDescription</t>
  </si>
  <si>
    <t>SEP_TEXT</t>
  </si>
  <si>
    <t>ComplianceScheduleNumber</t>
  </si>
  <si>
    <t>ICIS_COMP_SCHEDULE</t>
  </si>
  <si>
    <t>COMP_SCHEDULE_NMBR</t>
  </si>
  <si>
    <t>COMP_SCHEDULE_TYPE_FLAG</t>
  </si>
  <si>
    <t>Compliance Schedule Type set to: 
- ‘A’ when the Final Order to which the schedule will be linked is the result of an Administrative Formal Enforcement Action.
- ‘J’ when the Final Order to which the schedule will be linked is the result of a Judicial Enforcement Action</t>
  </si>
  <si>
    <t>ComplianceScheduleComments
ScheduleDescriptorCode</t>
  </si>
  <si>
    <t>COMP_SCHEDULE_COMMENT_TEXT
NARRATIVE_CONDITION_CODE</t>
  </si>
  <si>
    <t>ICIS_COMP_SCHEDULE_EVENT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</si>
</sst>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sz val="10"/>
      <name val="Calibri"/>
      <family val="2"/>
      <scheme val="minor"/>
    </font>
    <font>
      <sz val="10"/>
      <color indexed="8"/>
      <name val="Calibri"/>
      <family val="2"/>
      <scheme val="minor"/>
    </font>
    <font>
      <b/>
      <sz val="10"/>
      <color indexed="8"/>
      <name val="Calibri"/>
      <family val="2"/>
    </font>
    <font>
      <i/>
      <sz val="10"/>
      <color theme="1"/>
      <name val="Calibri"/>
      <family val="2"/>
      <scheme val="minor"/>
    </font>
    <font>
      <sz val="11"/>
      <color rgb="FFFF0000"/>
      <name val="Calibri"/>
      <family val="2"/>
      <scheme val="minor"/>
    </font>
    <font>
      <sz val="11"/>
      <name val="Calibri"/>
      <family val="2"/>
      <scheme val="minor"/>
    </font>
    <font>
      <b/>
      <sz val="1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rgb="FFFFFF8F"/>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39">
    <border>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bottom style="medium">
        <color auto="1"/>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style="double">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double">
        <color auto="1"/>
      </right>
      <top style="double">
        <color auto="1"/>
      </top>
      <bottom/>
      <diagonal/>
    </border>
    <border>
      <left style="double">
        <color auto="1"/>
      </left>
      <right/>
      <top/>
      <bottom style="double">
        <color auto="1"/>
      </bottom>
      <diagonal/>
    </border>
    <border>
      <left style="double">
        <color auto="1"/>
      </left>
      <right style="double">
        <color auto="1"/>
      </right>
      <top/>
      <bottom style="double">
        <color auto="1"/>
      </bottom>
      <diagonal/>
    </border>
    <border>
      <left/>
      <right style="double">
        <color auto="1"/>
      </right>
      <top/>
      <bottom style="double">
        <color auto="1"/>
      </bottom>
      <diagonal/>
    </border>
    <border>
      <left style="double">
        <color auto="1"/>
      </left>
      <right style="double">
        <color auto="1"/>
      </right>
      <top/>
      <bottom/>
      <diagonal/>
    </border>
    <border>
      <left/>
      <right/>
      <top style="double">
        <color auto="1"/>
      </top>
      <bottom/>
      <diagonal/>
    </border>
    <border>
      <left style="double">
        <color auto="1"/>
      </left>
      <right/>
      <top/>
      <bottom/>
      <diagonal/>
    </border>
    <border>
      <left/>
      <right style="double">
        <color auto="1"/>
      </right>
      <top/>
      <bottom/>
      <diagonal/>
    </border>
    <border>
      <left style="double">
        <color auto="1"/>
      </left>
      <right style="double">
        <color auto="1"/>
      </right>
      <top style="thin">
        <color indexed="31"/>
      </top>
      <bottom style="thin">
        <color indexed="31"/>
      </bottom>
      <diagonal/>
    </border>
    <border>
      <left/>
      <right/>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39">
    <xf numFmtId="0" fontId="0" fillId="0" borderId="0" xfId="0"/>
    <xf numFmtId="0" fontId="0" fillId="0" borderId="0" xfId="0" applyBorder="1" applyAlignment="1">
      <alignment horizontal="left" vertical="center" wrapText="1"/>
    </xf>
    <xf numFmtId="0" fontId="0" fillId="0" borderId="0" xfId="0" applyBorder="1" applyAlignment="1">
      <alignment horizontal="center"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2" fillId="0" borderId="29" xfId="0" applyNumberFormat="1" applyFont="1" applyBorder="1" applyAlignment="1">
      <alignment horizontal="center" vertical="center" wrapText="1"/>
    </xf>
    <xf numFmtId="0" fontId="1" fillId="5" borderId="29" xfId="0" applyFont="1" applyFill="1" applyBorder="1" applyAlignment="1">
      <alignment vertical="center" wrapText="1"/>
    </xf>
    <xf numFmtId="0" fontId="1" fillId="5" borderId="20"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2" fillId="0" borderId="29" xfId="0" applyFont="1" applyBorder="1" applyAlignment="1">
      <alignment vertical="center" wrapText="1"/>
    </xf>
    <xf numFmtId="0" fontId="2" fillId="0" borderId="31"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2" xfId="0" applyFont="1" applyBorder="1" applyAlignment="1">
      <alignment horizontal="center" vertical="center" wrapText="1"/>
    </xf>
    <xf numFmtId="0" fontId="1" fillId="5" borderId="31"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2" fillId="0" borderId="0" xfId="0" applyFont="1" applyBorder="1" applyAlignment="1">
      <alignment horizontal="center" vertical="center" wrapText="1"/>
    </xf>
    <xf numFmtId="49" fontId="5" fillId="0" borderId="33" xfId="0" applyNumberFormat="1" applyFont="1" applyFill="1" applyBorder="1" applyAlignment="1">
      <alignment horizontal="center" vertical="center"/>
    </xf>
    <xf numFmtId="49" fontId="5" fillId="0" borderId="32" xfId="0" applyNumberFormat="1" applyFont="1" applyFill="1" applyBorder="1" applyAlignment="1">
      <alignment horizontal="center" vertical="center"/>
    </xf>
    <xf numFmtId="0" fontId="6" fillId="5" borderId="0"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4" fillId="0" borderId="0" xfId="0" applyFont="1" applyBorder="1" applyAlignment="1">
      <alignment horizontal="center" vertical="center" wrapText="1"/>
    </xf>
    <xf numFmtId="0" fontId="7" fillId="0" borderId="0" xfId="0" applyFont="1" applyAlignment="1">
      <alignment wrapText="1"/>
    </xf>
    <xf numFmtId="0" fontId="1" fillId="6" borderId="29" xfId="0" applyFont="1" applyFill="1" applyBorder="1" applyAlignment="1">
      <alignment vertical="center" wrapText="1"/>
    </xf>
    <xf numFmtId="0" fontId="1" fillId="6" borderId="31"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2" fillId="0" borderId="29" xfId="0" applyFont="1" applyFill="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2" fillId="0" borderId="26"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8" xfId="0" applyFont="1" applyFill="1" applyBorder="1" applyAlignment="1">
      <alignment horizontal="center" vertical="center" wrapText="1"/>
    </xf>
    <xf numFmtId="0"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Border="1" applyAlignment="1">
      <alignment horizontal="left" vertical="center" wrapText="1"/>
    </xf>
    <xf numFmtId="14" fontId="1" fillId="5" borderId="25" xfId="0" applyNumberFormat="1" applyFont="1" applyFill="1" applyBorder="1" applyAlignment="1">
      <alignment horizontal="center" vertical="center" wrapText="1"/>
    </xf>
    <xf numFmtId="14" fontId="2" fillId="0" borderId="32" xfId="0" applyNumberFormat="1" applyFont="1" applyBorder="1" applyAlignment="1">
      <alignment horizontal="center" vertical="center" wrapText="1"/>
    </xf>
    <xf numFmtId="14" fontId="2" fillId="0" borderId="32" xfId="0" applyNumberFormat="1" applyFont="1" applyFill="1" applyBorder="1" applyAlignment="1">
      <alignment horizontal="center" vertical="center" wrapText="1"/>
    </xf>
    <xf numFmtId="14" fontId="1" fillId="5" borderId="32" xfId="0" applyNumberFormat="1" applyFont="1" applyFill="1" applyBorder="1" applyAlignment="1">
      <alignment horizontal="center" vertical="center" wrapText="1"/>
    </xf>
    <xf numFmtId="14" fontId="6" fillId="5" borderId="32" xfId="0" applyNumberFormat="1" applyFont="1" applyFill="1" applyBorder="1" applyAlignment="1">
      <alignment horizontal="center" vertical="center" wrapText="1"/>
    </xf>
    <xf numFmtId="14" fontId="1" fillId="6" borderId="32" xfId="0" applyNumberFormat="1" applyFont="1" applyFill="1" applyBorder="1" applyAlignment="1">
      <alignment horizontal="center" vertical="center" wrapText="1"/>
    </xf>
    <xf numFmtId="14" fontId="6" fillId="6" borderId="32" xfId="0" applyNumberFormat="1" applyFont="1" applyFill="1" applyBorder="1" applyAlignment="1">
      <alignment horizontal="center" vertical="center" wrapText="1"/>
    </xf>
    <xf numFmtId="14" fontId="2" fillId="0" borderId="28" xfId="0" applyNumberFormat="1" applyFont="1" applyBorder="1" applyAlignment="1">
      <alignment horizontal="center" vertical="center" wrapText="1"/>
    </xf>
    <xf numFmtId="0" fontId="2" fillId="0" borderId="32" xfId="0" applyFont="1" applyBorder="1" applyAlignment="1">
      <alignment vertical="center" wrapText="1"/>
    </xf>
    <xf numFmtId="0" fontId="2" fillId="0" borderId="27" xfId="0" applyNumberFormat="1" applyFont="1" applyBorder="1" applyAlignment="1">
      <alignment horizontal="center" vertical="center" wrapText="1"/>
    </xf>
    <xf numFmtId="0" fontId="2" fillId="0" borderId="0" xfId="0" applyFont="1" applyAlignment="1">
      <alignment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7" borderId="29" xfId="0" applyNumberFormat="1" applyFont="1" applyFill="1" applyBorder="1" applyAlignment="1">
      <alignment horizontal="center" vertical="center" wrapText="1"/>
    </xf>
    <xf numFmtId="0" fontId="2" fillId="0" borderId="29" xfId="0" applyFont="1" applyBorder="1" applyAlignment="1">
      <alignment horizontal="center" vertical="center" wrapText="1"/>
    </xf>
    <xf numFmtId="0" fontId="2" fillId="8" borderId="29" xfId="0" applyNumberFormat="1" applyFont="1" applyFill="1" applyBorder="1" applyAlignment="1">
      <alignment horizontal="center" vertical="center" wrapText="1"/>
    </xf>
    <xf numFmtId="0" fontId="2" fillId="0" borderId="32" xfId="0" quotePrefix="1" applyFont="1" applyFill="1" applyBorder="1" applyAlignment="1">
      <alignment horizontal="center" vertical="center" wrapText="1"/>
    </xf>
    <xf numFmtId="0" fontId="2" fillId="0" borderId="35" xfId="0" applyFont="1" applyBorder="1" applyAlignment="1">
      <alignment horizontal="left" vertical="center" wrapText="1"/>
    </xf>
    <xf numFmtId="0" fontId="2" fillId="0" borderId="32" xfId="0" applyFont="1" applyFill="1" applyBorder="1" applyAlignment="1">
      <alignment horizontal="left" vertical="center" wrapText="1"/>
    </xf>
    <xf numFmtId="0" fontId="1" fillId="5" borderId="25"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2" fillId="0" borderId="32" xfId="0" applyFont="1" applyBorder="1" applyAlignment="1">
      <alignment horizontal="left" vertical="center" wrapText="1"/>
    </xf>
    <xf numFmtId="0" fontId="1" fillId="6" borderId="32" xfId="0" applyFont="1" applyFill="1" applyBorder="1" applyAlignment="1">
      <alignment horizontal="left" vertical="center" wrapText="1"/>
    </xf>
    <xf numFmtId="0" fontId="6" fillId="6" borderId="32"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0" xfId="0" applyFont="1" applyAlignment="1">
      <alignment horizontal="left" vertical="center" wrapText="1"/>
    </xf>
    <xf numFmtId="0" fontId="2" fillId="8" borderId="32" xfId="0" applyFont="1" applyFill="1" applyBorder="1" applyAlignment="1">
      <alignment horizontal="left" vertical="center" wrapText="1"/>
    </xf>
    <xf numFmtId="0" fontId="2" fillId="8" borderId="32" xfId="0" applyFont="1" applyFill="1" applyBorder="1" applyAlignment="1">
      <alignment horizontal="center" vertical="center" wrapText="1"/>
    </xf>
    <xf numFmtId="0" fontId="2" fillId="0" borderId="37" xfId="0" applyFont="1" applyBorder="1" applyAlignment="1">
      <alignment horizontal="left" vertical="center" wrapText="1"/>
    </xf>
    <xf numFmtId="0" fontId="2" fillId="8" borderId="29" xfId="0" applyFont="1" applyFill="1" applyBorder="1" applyAlignment="1">
      <alignment vertical="center" wrapText="1"/>
    </xf>
    <xf numFmtId="14" fontId="0" fillId="0" borderId="35" xfId="0" applyNumberFormat="1" applyFont="1" applyFill="1" applyBorder="1" applyAlignment="1">
      <alignment horizontal="center" vertical="center" wrapText="1"/>
    </xf>
    <xf numFmtId="14" fontId="0" fillId="0" borderId="0" xfId="0" applyNumberFormat="1" applyAlignment="1">
      <alignment wrapText="1"/>
    </xf>
    <xf numFmtId="14" fontId="0" fillId="0" borderId="12" xfId="0" applyNumberFormat="1" applyFont="1" applyFill="1" applyBorder="1" applyAlignment="1">
      <alignment horizontal="center" vertical="center" wrapText="1"/>
    </xf>
    <xf numFmtId="0" fontId="1" fillId="3" borderId="35"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7" fillId="0" borderId="0" xfId="0" applyFont="1" applyAlignment="1">
      <alignment vertical="center" wrapText="1"/>
    </xf>
    <xf numFmtId="0" fontId="2" fillId="8" borderId="31"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0" fillId="0" borderId="35" xfId="0" quotePrefix="1" applyNumberFormat="1"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14" fontId="2" fillId="0" borderId="32" xfId="0" quotePrefix="1" applyNumberFormat="1" applyFont="1" applyFill="1" applyBorder="1" applyAlignment="1">
      <alignment horizontal="center" vertical="center" wrapText="1"/>
    </xf>
    <xf numFmtId="14" fontId="2" fillId="0" borderId="32" xfId="0" quotePrefix="1"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wrapText="1"/>
    </xf>
    <xf numFmtId="0" fontId="0" fillId="0" borderId="3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2" fillId="0" borderId="35" xfId="0" applyFont="1" applyFill="1" applyBorder="1" applyAlignment="1">
      <alignment horizontal="center" vertical="center" wrapText="1"/>
    </xf>
    <xf numFmtId="14" fontId="2" fillId="0" borderId="35" xfId="0" applyNumberFormat="1" applyFont="1" applyFill="1" applyBorder="1" applyAlignment="1">
      <alignment horizontal="left" vertical="center" wrapText="1"/>
    </xf>
    <xf numFmtId="14" fontId="1" fillId="2" borderId="10" xfId="0" applyNumberFormat="1" applyFon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0" fontId="0" fillId="0" borderId="0" xfId="0"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9" fillId="0" borderId="3" xfId="0" applyFont="1" applyBorder="1" applyAlignment="1">
      <alignment wrapText="1"/>
    </xf>
    <xf numFmtId="0" fontId="1" fillId="2" borderId="10" xfId="0" applyFont="1" applyFill="1" applyBorder="1" applyAlignment="1">
      <alignment horizontal="center" vertical="center" wrapText="1"/>
    </xf>
    <xf numFmtId="0" fontId="0" fillId="0" borderId="11" xfId="0" applyBorder="1" applyAlignment="1">
      <alignment horizontal="center" vertical="center" wrapText="1"/>
    </xf>
    <xf numFmtId="0" fontId="1" fillId="2" borderId="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0" fillId="0" borderId="35" xfId="0" applyBorder="1" applyAlignment="1">
      <alignment horizontal="center" vertical="center" wrapText="1"/>
    </xf>
    <xf numFmtId="0" fontId="1" fillId="2" borderId="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0" fillId="0" borderId="35" xfId="0" applyBorder="1" applyAlignment="1">
      <alignment horizontal="left"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9" xfId="0" applyBorder="1" applyAlignment="1">
      <alignment horizontal="center" vertical="center" wrapText="1"/>
    </xf>
    <xf numFmtId="0" fontId="1" fillId="0" borderId="37" xfId="0" applyFont="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7" xfId="0" applyFont="1" applyFill="1" applyBorder="1" applyAlignment="1">
      <alignment horizontal="center" vertical="center" wrapText="1"/>
    </xf>
  </cellXfs>
  <cellStyles count="1">
    <cellStyle name="Normal" xfId="0" builtinId="0"/>
  </cellStyles>
  <dxfs count="1">
    <dxf>
      <fill>
        <patternFill>
          <bgColor rgb="FFE46A6A"/>
        </patternFill>
      </fill>
    </dxf>
  </dxfs>
  <tableStyles count="0" defaultTableStyle="TableStyleMedium2" defaultPivotStyle="PivotStyleLight16"/>
  <colors>
    <mruColors>
      <color rgb="FFFFFF8F"/>
      <color rgb="FFE46A6A"/>
      <color rgb="FF55F644"/>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2"/>
  <sheetViews>
    <sheetView zoomScale="85" zoomScaleNormal="85" workbookViewId="0">
      <selection activeCell="H7" sqref="H7:H8"/>
    </sheetView>
  </sheetViews>
  <sheetFormatPr defaultColWidth="8.7109375" defaultRowHeight="15" x14ac:dyDescent="0.25"/>
  <cols>
    <col min="1" max="1" width="10.140625" style="96" customWidth="1"/>
    <col min="2" max="2" width="48.5703125" style="1" customWidth="1"/>
    <col min="3" max="3" width="19.140625" style="1" customWidth="1"/>
    <col min="4" max="4" width="10.42578125" style="1" customWidth="1"/>
    <col min="5" max="5" width="17.42578125" style="1" customWidth="1"/>
    <col min="6" max="6" width="12.85546875" style="2" customWidth="1"/>
    <col min="7" max="7" width="14" style="2" customWidth="1"/>
    <col min="8" max="8" width="25.5703125" style="2" customWidth="1"/>
    <col min="9" max="9" width="33.42578125" style="2" customWidth="1"/>
    <col min="10" max="10" width="25.42578125" style="97" customWidth="1"/>
    <col min="11" max="11" width="21.5703125" style="83" customWidth="1"/>
    <col min="12" max="12" width="19" style="83" customWidth="1"/>
    <col min="13" max="13" width="21.42578125" style="83" customWidth="1"/>
    <col min="14" max="14" width="20.5703125" style="83" customWidth="1"/>
    <col min="15" max="15" width="51.28515625" style="83" customWidth="1"/>
    <col min="16" max="16" width="77.5703125" style="98" customWidth="1"/>
    <col min="17" max="16384" width="8.7109375" style="98"/>
  </cols>
  <sheetData>
    <row r="1" spans="1:15" x14ac:dyDescent="0.25">
      <c r="B1" s="48" t="s">
        <v>0</v>
      </c>
    </row>
    <row r="2" spans="1:15" x14ac:dyDescent="0.25">
      <c r="B2" s="1" t="s">
        <v>1</v>
      </c>
    </row>
    <row r="3" spans="1:15" ht="15.75" thickBot="1" x14ac:dyDescent="0.3"/>
    <row r="4" spans="1:15" ht="123.75" customHeight="1" thickBot="1" x14ac:dyDescent="0.3">
      <c r="B4" s="116" t="s">
        <v>2</v>
      </c>
      <c r="C4" s="117"/>
      <c r="D4" s="117"/>
      <c r="E4" s="117"/>
      <c r="F4" s="118"/>
      <c r="G4" s="118"/>
      <c r="H4" s="118"/>
      <c r="I4" s="118"/>
      <c r="J4" s="119"/>
    </row>
    <row r="6" spans="1:15" ht="15.75" thickBot="1" x14ac:dyDescent="0.3"/>
    <row r="7" spans="1:15" ht="68.25" customHeight="1" x14ac:dyDescent="0.25">
      <c r="A7" s="122" t="s">
        <v>3</v>
      </c>
      <c r="B7" s="125" t="s">
        <v>4</v>
      </c>
      <c r="C7" s="128" t="s">
        <v>5</v>
      </c>
      <c r="D7" s="129"/>
      <c r="E7" s="130"/>
      <c r="F7" s="131" t="s">
        <v>6</v>
      </c>
      <c r="G7" s="132"/>
      <c r="H7" s="120" t="s">
        <v>7</v>
      </c>
      <c r="I7" s="120" t="s">
        <v>8</v>
      </c>
      <c r="J7" s="113" t="s">
        <v>9</v>
      </c>
      <c r="K7" s="113" t="s">
        <v>10</v>
      </c>
      <c r="L7" s="113" t="s">
        <v>11</v>
      </c>
      <c r="M7" s="113" t="s">
        <v>12</v>
      </c>
      <c r="N7" s="113" t="s">
        <v>13</v>
      </c>
      <c r="O7" s="113" t="s">
        <v>14</v>
      </c>
    </row>
    <row r="8" spans="1:15" ht="68.099999999999994" customHeight="1" thickBot="1" x14ac:dyDescent="0.3">
      <c r="A8" s="123"/>
      <c r="B8" s="126"/>
      <c r="C8" s="104" t="s">
        <v>15</v>
      </c>
      <c r="D8" s="105" t="s">
        <v>16</v>
      </c>
      <c r="E8" s="106" t="s">
        <v>17</v>
      </c>
      <c r="F8" s="104" t="s">
        <v>18</v>
      </c>
      <c r="G8" s="106" t="s">
        <v>19</v>
      </c>
      <c r="H8" s="121"/>
      <c r="I8" s="121"/>
      <c r="J8" s="114"/>
      <c r="K8" s="114"/>
      <c r="L8" s="114"/>
      <c r="M8" s="114"/>
      <c r="N8" s="114"/>
      <c r="O8" s="114"/>
    </row>
    <row r="9" spans="1:15" x14ac:dyDescent="0.25">
      <c r="A9" s="124"/>
      <c r="B9" s="127"/>
      <c r="C9" s="107">
        <f t="shared" ref="C9:H9" si="0">COUNTIF(C10:C379,"X")</f>
        <v>147</v>
      </c>
      <c r="D9" s="108">
        <f t="shared" si="0"/>
        <v>13</v>
      </c>
      <c r="E9" s="109">
        <f t="shared" si="0"/>
        <v>21</v>
      </c>
      <c r="F9" s="107">
        <f t="shared" si="0"/>
        <v>98</v>
      </c>
      <c r="G9" s="109">
        <f t="shared" si="0"/>
        <v>114</v>
      </c>
      <c r="H9" s="110">
        <f t="shared" si="0"/>
        <v>71</v>
      </c>
      <c r="I9" s="110"/>
      <c r="J9" s="110"/>
      <c r="K9" s="85"/>
      <c r="L9" s="110">
        <f t="shared" ref="L9" si="1">COUNTIF(L10:L379,"X")</f>
        <v>37</v>
      </c>
      <c r="M9" s="85"/>
      <c r="N9" s="110">
        <f>COUNTIF(N10:N379,"Yes")</f>
        <v>209</v>
      </c>
      <c r="O9" s="110"/>
    </row>
    <row r="10" spans="1:15" x14ac:dyDescent="0.25">
      <c r="A10" s="111">
        <v>1</v>
      </c>
      <c r="B10" s="60" t="s">
        <v>20</v>
      </c>
      <c r="C10" s="61" t="s">
        <v>21</v>
      </c>
      <c r="D10" s="62" t="s">
        <v>22</v>
      </c>
      <c r="E10" s="63" t="s">
        <v>21</v>
      </c>
      <c r="F10" s="61" t="s">
        <v>22</v>
      </c>
      <c r="G10" s="63" t="s">
        <v>22</v>
      </c>
      <c r="H10" s="99" t="s">
        <v>22</v>
      </c>
      <c r="I10" s="99">
        <f>VLOOKUP($B10,'Xwalk to ICIS Data Sub. Service'!$B$4:$O$410,9,FALSE)</f>
        <v>2</v>
      </c>
      <c r="J10" s="82">
        <f>VLOOKUP($B10,'Xwalk to ICIS Data Sub. Service'!$B$4:$O$410,10,FALSE)</f>
        <v>42725</v>
      </c>
      <c r="K10" s="86" t="str">
        <f>VLOOKUP($B10,'Xwalk to ICIS Data Sub. Service'!$B$4:$O$410,11,FALSE)</f>
        <v>5.10</v>
      </c>
      <c r="L10" s="86" t="str">
        <f>VLOOKUP($B10,'Xwalk to ICIS Data Sub. Service'!$B$4:$O$410,12,FALSE)</f>
        <v/>
      </c>
      <c r="M10" s="86" t="str">
        <f>VLOOKUP($B10,'Xwalk to ICIS Data Sub. Service'!$B$4:$O$410,13,FALSE)</f>
        <v>ICIS-NPDES</v>
      </c>
      <c r="N10" s="82" t="str">
        <f>VLOOKUP($B10,'Xwalk to ICIS Data Sub. Service'!$B$4:$O$410,14,FALSE)</f>
        <v>Yes</v>
      </c>
      <c r="O10" s="82"/>
    </row>
    <row r="11" spans="1:15" x14ac:dyDescent="0.25">
      <c r="A11" s="111">
        <f t="shared" ref="A11:A74" si="2">A10+1</f>
        <v>2</v>
      </c>
      <c r="B11" s="60" t="s">
        <v>23</v>
      </c>
      <c r="C11" s="61" t="s">
        <v>21</v>
      </c>
      <c r="D11" s="62" t="s">
        <v>22</v>
      </c>
      <c r="E11" s="63" t="s">
        <v>21</v>
      </c>
      <c r="F11" s="61" t="s">
        <v>22</v>
      </c>
      <c r="G11" s="63" t="s">
        <v>22</v>
      </c>
      <c r="H11" s="99" t="s">
        <v>21</v>
      </c>
      <c r="I11" s="99">
        <f>VLOOKUP($B11,'Xwalk to ICIS Data Sub. Service'!$B$4:$O$410,9,FALSE)</f>
        <v>1</v>
      </c>
      <c r="J11" s="82">
        <f>VLOOKUP($B11,'Xwalk to ICIS Data Sub. Service'!$B$4:$O$410,10,FALSE)</f>
        <v>42634</v>
      </c>
      <c r="K11" s="90" t="str">
        <f>VLOOKUP($B11,'Xwalk to ICIS Data Sub. Service'!$B$4:$O$410,11,FALSE)</f>
        <v>5.10</v>
      </c>
      <c r="L11" s="86" t="str">
        <f>VLOOKUP($B11,'Xwalk to ICIS Data Sub. Service'!$B$4:$O$410,12,FALSE)</f>
        <v/>
      </c>
      <c r="M11" s="86" t="str">
        <f>VLOOKUP($B11,'Xwalk to ICIS Data Sub. Service'!$B$4:$O$410,13,FALSE)</f>
        <v>ICIS-NPDES</v>
      </c>
      <c r="N11" s="82" t="str">
        <f>VLOOKUP($B11,'Xwalk to ICIS Data Sub. Service'!$B$4:$O$410,14,FALSE)</f>
        <v>Yes</v>
      </c>
      <c r="O11" s="82"/>
    </row>
    <row r="12" spans="1:15" x14ac:dyDescent="0.25">
      <c r="A12" s="111">
        <f t="shared" si="2"/>
        <v>3</v>
      </c>
      <c r="B12" s="60" t="s">
        <v>24</v>
      </c>
      <c r="C12" s="61" t="s">
        <v>21</v>
      </c>
      <c r="D12" s="62" t="s">
        <v>22</v>
      </c>
      <c r="E12" s="63" t="s">
        <v>21</v>
      </c>
      <c r="F12" s="61" t="s">
        <v>22</v>
      </c>
      <c r="G12" s="63" t="s">
        <v>22</v>
      </c>
      <c r="H12" s="99" t="s">
        <v>21</v>
      </c>
      <c r="I12" s="99">
        <f>VLOOKUP($B12,'Xwalk to ICIS Data Sub. Service'!$B$4:$O$410,9,FALSE)</f>
        <v>1</v>
      </c>
      <c r="J12" s="82">
        <f>VLOOKUP($B12,'Xwalk to ICIS Data Sub. Service'!$B$4:$O$410,10,FALSE)</f>
        <v>42634</v>
      </c>
      <c r="K12" s="86" t="str">
        <f>VLOOKUP($B12,'Xwalk to ICIS Data Sub. Service'!$B$4:$O$410,11,FALSE)</f>
        <v>5.10</v>
      </c>
      <c r="L12" s="86" t="str">
        <f>VLOOKUP($B12,'Xwalk to ICIS Data Sub. Service'!$B$4:$O$410,12,FALSE)</f>
        <v/>
      </c>
      <c r="M12" s="86" t="str">
        <f>VLOOKUP($B12,'Xwalk to ICIS Data Sub. Service'!$B$4:$O$410,13,FALSE)</f>
        <v>ICIS-NPDES</v>
      </c>
      <c r="N12" s="82" t="str">
        <f>VLOOKUP($B12,'Xwalk to ICIS Data Sub. Service'!$B$4:$O$410,14,FALSE)</f>
        <v>Yes</v>
      </c>
      <c r="O12" s="82"/>
    </row>
    <row r="13" spans="1:15" x14ac:dyDescent="0.25">
      <c r="A13" s="111">
        <f t="shared" si="2"/>
        <v>4</v>
      </c>
      <c r="B13" s="60" t="s">
        <v>25</v>
      </c>
      <c r="C13" s="61" t="s">
        <v>21</v>
      </c>
      <c r="D13" s="62" t="s">
        <v>22</v>
      </c>
      <c r="E13" s="63" t="s">
        <v>21</v>
      </c>
      <c r="F13" s="61" t="s">
        <v>22</v>
      </c>
      <c r="G13" s="63" t="s">
        <v>22</v>
      </c>
      <c r="H13" s="99" t="s">
        <v>21</v>
      </c>
      <c r="I13" s="99">
        <f>VLOOKUP($B13,'Xwalk to ICIS Data Sub. Service'!$B$4:$O$410,9,FALSE)</f>
        <v>1</v>
      </c>
      <c r="J13" s="82">
        <f>VLOOKUP($B13,'Xwalk to ICIS Data Sub. Service'!$B$4:$O$410,10,FALSE)</f>
        <v>42634</v>
      </c>
      <c r="K13" s="86" t="str">
        <f>VLOOKUP($B13,'Xwalk to ICIS Data Sub. Service'!$B$4:$O$410,11,FALSE)</f>
        <v>5.10</v>
      </c>
      <c r="L13" s="86" t="str">
        <f>VLOOKUP($B13,'Xwalk to ICIS Data Sub. Service'!$B$4:$O$410,12,FALSE)</f>
        <v/>
      </c>
      <c r="M13" s="86" t="str">
        <f>VLOOKUP($B13,'Xwalk to ICIS Data Sub. Service'!$B$4:$O$410,13,FALSE)</f>
        <v>ICIS-NPDES</v>
      </c>
      <c r="N13" s="82" t="str">
        <f>VLOOKUP($B13,'Xwalk to ICIS Data Sub. Service'!$B$4:$O$410,14,FALSE)</f>
        <v>Yes</v>
      </c>
      <c r="O13" s="82"/>
    </row>
    <row r="14" spans="1:15" x14ac:dyDescent="0.25">
      <c r="A14" s="111">
        <f t="shared" si="2"/>
        <v>5</v>
      </c>
      <c r="B14" s="60" t="s">
        <v>26</v>
      </c>
      <c r="C14" s="61" t="s">
        <v>21</v>
      </c>
      <c r="D14" s="62" t="s">
        <v>22</v>
      </c>
      <c r="E14" s="63" t="s">
        <v>21</v>
      </c>
      <c r="F14" s="61" t="s">
        <v>22</v>
      </c>
      <c r="G14" s="63" t="s">
        <v>22</v>
      </c>
      <c r="H14" s="99" t="s">
        <v>21</v>
      </c>
      <c r="I14" s="99">
        <f>VLOOKUP($B14,'Xwalk to ICIS Data Sub. Service'!$B$4:$O$410,9,FALSE)</f>
        <v>1</v>
      </c>
      <c r="J14" s="82">
        <f>VLOOKUP($B14,'Xwalk to ICIS Data Sub. Service'!$B$4:$O$410,10,FALSE)</f>
        <v>42634</v>
      </c>
      <c r="K14" s="86" t="str">
        <f>VLOOKUP($B14,'Xwalk to ICIS Data Sub. Service'!$B$4:$O$410,11,FALSE)</f>
        <v>5.10</v>
      </c>
      <c r="L14" s="86" t="str">
        <f>VLOOKUP($B14,'Xwalk to ICIS Data Sub. Service'!$B$4:$O$410,12,FALSE)</f>
        <v/>
      </c>
      <c r="M14" s="86" t="str">
        <f>VLOOKUP($B14,'Xwalk to ICIS Data Sub. Service'!$B$4:$O$410,13,FALSE)</f>
        <v>ICIS-NPDES</v>
      </c>
      <c r="N14" s="82" t="str">
        <f>VLOOKUP($B14,'Xwalk to ICIS Data Sub. Service'!$B$4:$O$410,14,FALSE)</f>
        <v>Yes</v>
      </c>
      <c r="O14" s="82"/>
    </row>
    <row r="15" spans="1:15" x14ac:dyDescent="0.25">
      <c r="A15" s="111">
        <f t="shared" si="2"/>
        <v>6</v>
      </c>
      <c r="B15" s="60" t="s">
        <v>27</v>
      </c>
      <c r="C15" s="61" t="s">
        <v>21</v>
      </c>
      <c r="D15" s="62" t="s">
        <v>22</v>
      </c>
      <c r="E15" s="63" t="s">
        <v>21</v>
      </c>
      <c r="F15" s="61" t="s">
        <v>22</v>
      </c>
      <c r="G15" s="63" t="s">
        <v>22</v>
      </c>
      <c r="H15" s="99" t="s">
        <v>21</v>
      </c>
      <c r="I15" s="99">
        <f>VLOOKUP($B15,'Xwalk to ICIS Data Sub. Service'!$B$4:$O$410,9,FALSE)</f>
        <v>1</v>
      </c>
      <c r="J15" s="82">
        <f>VLOOKUP($B15,'Xwalk to ICIS Data Sub. Service'!$B$4:$O$410,10,FALSE)</f>
        <v>42634</v>
      </c>
      <c r="K15" s="86" t="str">
        <f>VLOOKUP($B15,'Xwalk to ICIS Data Sub. Service'!$B$4:$O$410,11,FALSE)</f>
        <v>5.10</v>
      </c>
      <c r="L15" s="86" t="str">
        <f>VLOOKUP($B15,'Xwalk to ICIS Data Sub. Service'!$B$4:$O$410,12,FALSE)</f>
        <v/>
      </c>
      <c r="M15" s="86" t="str">
        <f>VLOOKUP($B15,'Xwalk to ICIS Data Sub. Service'!$B$4:$O$410,13,FALSE)</f>
        <v>ICIS-NPDES</v>
      </c>
      <c r="N15" s="82" t="str">
        <f>VLOOKUP($B15,'Xwalk to ICIS Data Sub. Service'!$B$4:$O$410,14,FALSE)</f>
        <v>Yes</v>
      </c>
      <c r="O15" s="82"/>
    </row>
    <row r="16" spans="1:15" x14ac:dyDescent="0.25">
      <c r="A16" s="111">
        <f t="shared" si="2"/>
        <v>7</v>
      </c>
      <c r="B16" s="60" t="s">
        <v>28</v>
      </c>
      <c r="C16" s="61" t="s">
        <v>21</v>
      </c>
      <c r="D16" s="62" t="s">
        <v>22</v>
      </c>
      <c r="E16" s="63" t="s">
        <v>21</v>
      </c>
      <c r="F16" s="61" t="s">
        <v>22</v>
      </c>
      <c r="G16" s="63" t="s">
        <v>22</v>
      </c>
      <c r="H16" s="99" t="s">
        <v>22</v>
      </c>
      <c r="I16" s="99">
        <f>VLOOKUP($B16,'Xwalk to ICIS Data Sub. Service'!$B$4:$O$410,9,FALSE)</f>
        <v>2</v>
      </c>
      <c r="J16" s="82">
        <f>VLOOKUP($B16,'Xwalk to ICIS Data Sub. Service'!$B$4:$O$410,10,FALSE)</f>
        <v>42725</v>
      </c>
      <c r="K16" s="86" t="str">
        <f>VLOOKUP($B16,'Xwalk to ICIS Data Sub. Service'!$B$4:$O$410,11,FALSE)</f>
        <v>5.10</v>
      </c>
      <c r="L16" s="86" t="str">
        <f>VLOOKUP($B16,'Xwalk to ICIS Data Sub. Service'!$B$4:$O$410,12,FALSE)</f>
        <v/>
      </c>
      <c r="M16" s="86" t="str">
        <f>VLOOKUP($B16,'Xwalk to ICIS Data Sub. Service'!$B$4:$O$410,13,FALSE)</f>
        <v>ICIS-NPDES</v>
      </c>
      <c r="N16" s="82" t="str">
        <f>VLOOKUP($B16,'Xwalk to ICIS Data Sub. Service'!$B$4:$O$410,14,FALSE)</f>
        <v>Yes</v>
      </c>
      <c r="O16" s="82"/>
    </row>
    <row r="17" spans="1:15" x14ac:dyDescent="0.25">
      <c r="A17" s="111">
        <f t="shared" si="2"/>
        <v>8</v>
      </c>
      <c r="B17" s="60" t="s">
        <v>29</v>
      </c>
      <c r="C17" s="61" t="s">
        <v>21</v>
      </c>
      <c r="D17" s="62" t="s">
        <v>22</v>
      </c>
      <c r="E17" s="63" t="s">
        <v>21</v>
      </c>
      <c r="F17" s="61" t="s">
        <v>22</v>
      </c>
      <c r="G17" s="63" t="s">
        <v>22</v>
      </c>
      <c r="H17" s="99" t="s">
        <v>22</v>
      </c>
      <c r="I17" s="99">
        <f>VLOOKUP($B17,'Xwalk to ICIS Data Sub. Service'!$B$4:$O$410,9,FALSE)</f>
        <v>2</v>
      </c>
      <c r="J17" s="82">
        <f>VLOOKUP($B17,'Xwalk to ICIS Data Sub. Service'!$B$4:$O$410,10,FALSE)</f>
        <v>42725</v>
      </c>
      <c r="K17" s="86" t="str">
        <f>VLOOKUP($B17,'Xwalk to ICIS Data Sub. Service'!$B$4:$O$410,11,FALSE)</f>
        <v>5.10</v>
      </c>
      <c r="L17" s="86" t="str">
        <f>VLOOKUP($B17,'Xwalk to ICIS Data Sub. Service'!$B$4:$O$410,12,FALSE)</f>
        <v/>
      </c>
      <c r="M17" s="86" t="str">
        <f>VLOOKUP($B17,'Xwalk to ICIS Data Sub. Service'!$B$4:$O$410,13,FALSE)</f>
        <v>ICIS-NPDES</v>
      </c>
      <c r="N17" s="82" t="str">
        <f>VLOOKUP($B17,'Xwalk to ICIS Data Sub. Service'!$B$4:$O$410,14,FALSE)</f>
        <v>Yes</v>
      </c>
      <c r="O17" s="82"/>
    </row>
    <row r="18" spans="1:15" x14ac:dyDescent="0.25">
      <c r="A18" s="111">
        <f t="shared" si="2"/>
        <v>9</v>
      </c>
      <c r="B18" s="60" t="s">
        <v>30</v>
      </c>
      <c r="C18" s="61" t="s">
        <v>21</v>
      </c>
      <c r="D18" s="62" t="s">
        <v>22</v>
      </c>
      <c r="E18" s="63" t="s">
        <v>21</v>
      </c>
      <c r="F18" s="61" t="s">
        <v>22</v>
      </c>
      <c r="G18" s="63" t="s">
        <v>22</v>
      </c>
      <c r="H18" s="99" t="s">
        <v>22</v>
      </c>
      <c r="I18" s="99">
        <f>VLOOKUP($B18,'Xwalk to ICIS Data Sub. Service'!$B$4:$O$410,9,FALSE)</f>
        <v>2</v>
      </c>
      <c r="J18" s="82">
        <f>VLOOKUP($B18,'Xwalk to ICIS Data Sub. Service'!$B$4:$O$410,10,FALSE)</f>
        <v>42725</v>
      </c>
      <c r="K18" s="86" t="str">
        <f>VLOOKUP($B18,'Xwalk to ICIS Data Sub. Service'!$B$4:$O$410,11,FALSE)</f>
        <v>5.10</v>
      </c>
      <c r="L18" s="86" t="str">
        <f>VLOOKUP($B18,'Xwalk to ICIS Data Sub. Service'!$B$4:$O$410,12,FALSE)</f>
        <v/>
      </c>
      <c r="M18" s="86" t="str">
        <f>VLOOKUP($B18,'Xwalk to ICIS Data Sub. Service'!$B$4:$O$410,13,FALSE)</f>
        <v>ICIS-NPDES</v>
      </c>
      <c r="N18" s="82" t="str">
        <f>VLOOKUP($B18,'Xwalk to ICIS Data Sub. Service'!$B$4:$O$410,14,FALSE)</f>
        <v>Yes</v>
      </c>
      <c r="O18" s="82"/>
    </row>
    <row r="19" spans="1:15" x14ac:dyDescent="0.25">
      <c r="A19" s="111">
        <f t="shared" si="2"/>
        <v>10</v>
      </c>
      <c r="B19" s="60" t="s">
        <v>31</v>
      </c>
      <c r="C19" s="61" t="s">
        <v>21</v>
      </c>
      <c r="D19" s="62" t="s">
        <v>22</v>
      </c>
      <c r="E19" s="63" t="s">
        <v>21</v>
      </c>
      <c r="F19" s="61" t="s">
        <v>22</v>
      </c>
      <c r="G19" s="63" t="s">
        <v>22</v>
      </c>
      <c r="H19" s="99" t="s">
        <v>22</v>
      </c>
      <c r="I19" s="99">
        <f>VLOOKUP($B19,'Xwalk to ICIS Data Sub. Service'!$B$4:$O$410,9,FALSE)</f>
        <v>2</v>
      </c>
      <c r="J19" s="82">
        <f>VLOOKUP($B19,'Xwalk to ICIS Data Sub. Service'!$B$4:$O$410,10,FALSE)</f>
        <v>42725</v>
      </c>
      <c r="K19" s="86" t="str">
        <f>VLOOKUP($B19,'Xwalk to ICIS Data Sub. Service'!$B$4:$O$410,11,FALSE)</f>
        <v>5.10</v>
      </c>
      <c r="L19" s="86" t="str">
        <f>VLOOKUP($B19,'Xwalk to ICIS Data Sub. Service'!$B$4:$O$410,12,FALSE)</f>
        <v/>
      </c>
      <c r="M19" s="86" t="str">
        <f>VLOOKUP($B19,'Xwalk to ICIS Data Sub. Service'!$B$4:$O$410,13,FALSE)</f>
        <v>ICIS-NPDES</v>
      </c>
      <c r="N19" s="82" t="str">
        <f>VLOOKUP($B19,'Xwalk to ICIS Data Sub. Service'!$B$4:$O$410,14,FALSE)</f>
        <v>Yes</v>
      </c>
      <c r="O19" s="82"/>
    </row>
    <row r="20" spans="1:15" x14ac:dyDescent="0.25">
      <c r="A20" s="111">
        <f t="shared" si="2"/>
        <v>11</v>
      </c>
      <c r="B20" s="60" t="s">
        <v>32</v>
      </c>
      <c r="C20" s="61" t="s">
        <v>21</v>
      </c>
      <c r="D20" s="62" t="s">
        <v>22</v>
      </c>
      <c r="E20" s="63" t="s">
        <v>21</v>
      </c>
      <c r="F20" s="61" t="s">
        <v>22</v>
      </c>
      <c r="G20" s="63" t="s">
        <v>22</v>
      </c>
      <c r="H20" s="99" t="s">
        <v>22</v>
      </c>
      <c r="I20" s="99">
        <f>VLOOKUP($B20,'Xwalk to ICIS Data Sub. Service'!$B$4:$O$410,9,FALSE)</f>
        <v>2</v>
      </c>
      <c r="J20" s="82">
        <f>VLOOKUP($B20,'Xwalk to ICIS Data Sub. Service'!$B$4:$O$410,10,FALSE)</f>
        <v>42725</v>
      </c>
      <c r="K20" s="86" t="str">
        <f>VLOOKUP($B20,'Xwalk to ICIS Data Sub. Service'!$B$4:$O$410,11,FALSE)</f>
        <v>5.10</v>
      </c>
      <c r="L20" s="86" t="str">
        <f>VLOOKUP($B20,'Xwalk to ICIS Data Sub. Service'!$B$4:$O$410,12,FALSE)</f>
        <v/>
      </c>
      <c r="M20" s="86" t="str">
        <f>VLOOKUP($B20,'Xwalk to ICIS Data Sub. Service'!$B$4:$O$410,13,FALSE)</f>
        <v>ICIS-NPDES</v>
      </c>
      <c r="N20" s="82" t="str">
        <f>VLOOKUP($B20,'Xwalk to ICIS Data Sub. Service'!$B$4:$O$410,14,FALSE)</f>
        <v>Yes</v>
      </c>
      <c r="O20" s="82"/>
    </row>
    <row r="21" spans="1:15" x14ac:dyDescent="0.25">
      <c r="A21" s="111">
        <f t="shared" si="2"/>
        <v>12</v>
      </c>
      <c r="B21" s="60" t="s">
        <v>33</v>
      </c>
      <c r="C21" s="61" t="s">
        <v>21</v>
      </c>
      <c r="D21" s="62" t="s">
        <v>22</v>
      </c>
      <c r="E21" s="63" t="s">
        <v>21</v>
      </c>
      <c r="F21" s="61" t="s">
        <v>22</v>
      </c>
      <c r="G21" s="63" t="s">
        <v>22</v>
      </c>
      <c r="H21" s="99" t="s">
        <v>22</v>
      </c>
      <c r="I21" s="99">
        <f>VLOOKUP($B21,'Xwalk to ICIS Data Sub. Service'!$B$4:$O$410,9,FALSE)</f>
        <v>2</v>
      </c>
      <c r="J21" s="82">
        <f>VLOOKUP($B21,'Xwalk to ICIS Data Sub. Service'!$B$4:$O$410,10,FALSE)</f>
        <v>42725</v>
      </c>
      <c r="K21" s="86" t="str">
        <f>VLOOKUP($B21,'Xwalk to ICIS Data Sub. Service'!$B$4:$O$410,11,FALSE)</f>
        <v>5.10</v>
      </c>
      <c r="L21" s="86" t="str">
        <f>VLOOKUP($B21,'Xwalk to ICIS Data Sub. Service'!$B$4:$O$410,12,FALSE)</f>
        <v/>
      </c>
      <c r="M21" s="86" t="str">
        <f>VLOOKUP($B21,'Xwalk to ICIS Data Sub. Service'!$B$4:$O$410,13,FALSE)</f>
        <v>ICIS-NPDES</v>
      </c>
      <c r="N21" s="82" t="str">
        <f>VLOOKUP($B21,'Xwalk to ICIS Data Sub. Service'!$B$4:$O$410,14,FALSE)</f>
        <v>Yes</v>
      </c>
      <c r="O21" s="82"/>
    </row>
    <row r="22" spans="1:15" x14ac:dyDescent="0.25">
      <c r="A22" s="111">
        <f t="shared" si="2"/>
        <v>13</v>
      </c>
      <c r="B22" s="60" t="s">
        <v>34</v>
      </c>
      <c r="C22" s="61" t="s">
        <v>21</v>
      </c>
      <c r="D22" s="62" t="s">
        <v>22</v>
      </c>
      <c r="E22" s="63" t="s">
        <v>21</v>
      </c>
      <c r="F22" s="61" t="s">
        <v>22</v>
      </c>
      <c r="G22" s="63" t="s">
        <v>22</v>
      </c>
      <c r="H22" s="99" t="s">
        <v>22</v>
      </c>
      <c r="I22" s="99">
        <f>VLOOKUP($B22,'Xwalk to ICIS Data Sub. Service'!$B$4:$O$410,9,FALSE)</f>
        <v>2</v>
      </c>
      <c r="J22" s="82">
        <f>VLOOKUP($B22,'Xwalk to ICIS Data Sub. Service'!$B$4:$O$410,10,FALSE)</f>
        <v>42725</v>
      </c>
      <c r="K22" s="86" t="str">
        <f>VLOOKUP($B22,'Xwalk to ICIS Data Sub. Service'!$B$4:$O$410,11,FALSE)</f>
        <v>5.10</v>
      </c>
      <c r="L22" s="86" t="str">
        <f>VLOOKUP($B22,'Xwalk to ICIS Data Sub. Service'!$B$4:$O$410,12,FALSE)</f>
        <v/>
      </c>
      <c r="M22" s="86" t="str">
        <f>VLOOKUP($B22,'Xwalk to ICIS Data Sub. Service'!$B$4:$O$410,13,FALSE)</f>
        <v>ICIS-NPDES</v>
      </c>
      <c r="N22" s="82" t="str">
        <f>VLOOKUP($B22,'Xwalk to ICIS Data Sub. Service'!$B$4:$O$410,14,FALSE)</f>
        <v>Yes</v>
      </c>
      <c r="O22" s="82"/>
    </row>
    <row r="23" spans="1:15" x14ac:dyDescent="0.25">
      <c r="A23" s="111">
        <f t="shared" si="2"/>
        <v>14</v>
      </c>
      <c r="B23" s="60" t="s">
        <v>35</v>
      </c>
      <c r="C23" s="61" t="s">
        <v>21</v>
      </c>
      <c r="D23" s="62" t="s">
        <v>22</v>
      </c>
      <c r="E23" s="63" t="s">
        <v>21</v>
      </c>
      <c r="F23" s="61" t="s">
        <v>22</v>
      </c>
      <c r="G23" s="63" t="s">
        <v>22</v>
      </c>
      <c r="H23" s="99" t="s">
        <v>22</v>
      </c>
      <c r="I23" s="99">
        <f>VLOOKUP($B23,'Xwalk to ICIS Data Sub. Service'!$B$4:$O$410,9,FALSE)</f>
        <v>2</v>
      </c>
      <c r="J23" s="82">
        <f>VLOOKUP($B23,'Xwalk to ICIS Data Sub. Service'!$B$4:$O$410,10,FALSE)</f>
        <v>42725</v>
      </c>
      <c r="K23" s="86" t="str">
        <f>VLOOKUP($B23,'Xwalk to ICIS Data Sub. Service'!$B$4:$O$410,11,FALSE)</f>
        <v>5.10</v>
      </c>
      <c r="L23" s="86" t="str">
        <f>VLOOKUP($B23,'Xwalk to ICIS Data Sub. Service'!$B$4:$O$410,12,FALSE)</f>
        <v/>
      </c>
      <c r="M23" s="86" t="str">
        <f>VLOOKUP($B23,'Xwalk to ICIS Data Sub. Service'!$B$4:$O$410,13,FALSE)</f>
        <v>ICIS-NPDES</v>
      </c>
      <c r="N23" s="82" t="str">
        <f>VLOOKUP($B23,'Xwalk to ICIS Data Sub. Service'!$B$4:$O$410,14,FALSE)</f>
        <v>Yes</v>
      </c>
      <c r="O23" s="82"/>
    </row>
    <row r="24" spans="1:15" x14ac:dyDescent="0.25">
      <c r="A24" s="111">
        <f t="shared" si="2"/>
        <v>15</v>
      </c>
      <c r="B24" s="60" t="s">
        <v>36</v>
      </c>
      <c r="C24" s="61" t="s">
        <v>21</v>
      </c>
      <c r="D24" s="62" t="s">
        <v>22</v>
      </c>
      <c r="E24" s="63" t="s">
        <v>21</v>
      </c>
      <c r="F24" s="61" t="s">
        <v>22</v>
      </c>
      <c r="G24" s="63" t="s">
        <v>22</v>
      </c>
      <c r="H24" s="99" t="s">
        <v>22</v>
      </c>
      <c r="I24" s="99">
        <f>VLOOKUP($B24,'Xwalk to ICIS Data Sub. Service'!$B$4:$O$410,9,FALSE)</f>
        <v>2</v>
      </c>
      <c r="J24" s="82">
        <f>VLOOKUP($B24,'Xwalk to ICIS Data Sub. Service'!$B$4:$O$410,10,FALSE)</f>
        <v>42725</v>
      </c>
      <c r="K24" s="86" t="str">
        <f>VLOOKUP($B24,'Xwalk to ICIS Data Sub. Service'!$B$4:$O$410,11,FALSE)</f>
        <v>5.10</v>
      </c>
      <c r="L24" s="86" t="str">
        <f>VLOOKUP($B24,'Xwalk to ICIS Data Sub. Service'!$B$4:$O$410,12,FALSE)</f>
        <v/>
      </c>
      <c r="M24" s="86" t="str">
        <f>VLOOKUP($B24,'Xwalk to ICIS Data Sub. Service'!$B$4:$O$410,13,FALSE)</f>
        <v>ICIS-NPDES</v>
      </c>
      <c r="N24" s="82" t="str">
        <f>VLOOKUP($B24,'Xwalk to ICIS Data Sub. Service'!$B$4:$O$410,14,FALSE)</f>
        <v>Yes</v>
      </c>
      <c r="O24" s="82"/>
    </row>
    <row r="25" spans="1:15" x14ac:dyDescent="0.25">
      <c r="A25" s="111">
        <f t="shared" si="2"/>
        <v>16</v>
      </c>
      <c r="B25" s="60" t="s">
        <v>37</v>
      </c>
      <c r="C25" s="61" t="s">
        <v>21</v>
      </c>
      <c r="D25" s="62" t="s">
        <v>21</v>
      </c>
      <c r="E25" s="63" t="s">
        <v>21</v>
      </c>
      <c r="F25" s="61" t="s">
        <v>22</v>
      </c>
      <c r="G25" s="63" t="s">
        <v>22</v>
      </c>
      <c r="H25" s="99" t="s">
        <v>21</v>
      </c>
      <c r="I25" s="99">
        <f>VLOOKUP($B25,'Xwalk to ICIS Data Sub. Service'!$B$4:$O$410,9,FALSE)</f>
        <v>1</v>
      </c>
      <c r="J25" s="82">
        <f>VLOOKUP($B25,'Xwalk to ICIS Data Sub. Service'!$B$4:$O$410,10,FALSE)</f>
        <v>42634</v>
      </c>
      <c r="K25" s="86" t="str">
        <f>VLOOKUP($B25,'Xwalk to ICIS Data Sub. Service'!$B$4:$O$410,11,FALSE)</f>
        <v>5.10</v>
      </c>
      <c r="L25" s="86" t="str">
        <f>VLOOKUP($B25,'Xwalk to ICIS Data Sub. Service'!$B$4:$O$410,12,FALSE)</f>
        <v/>
      </c>
      <c r="M25" s="86" t="str">
        <f>VLOOKUP($B25,'Xwalk to ICIS Data Sub. Service'!$B$4:$O$410,13,FALSE)</f>
        <v>ICIS-NPDES</v>
      </c>
      <c r="N25" s="82" t="str">
        <f>VLOOKUP($B25,'Xwalk to ICIS Data Sub. Service'!$B$4:$O$410,14,FALSE)</f>
        <v>Yes</v>
      </c>
      <c r="O25" s="82"/>
    </row>
    <row r="26" spans="1:15" x14ac:dyDescent="0.25">
      <c r="A26" s="111">
        <f t="shared" si="2"/>
        <v>17</v>
      </c>
      <c r="B26" s="60" t="s">
        <v>38</v>
      </c>
      <c r="C26" s="61" t="s">
        <v>21</v>
      </c>
      <c r="D26" s="62" t="s">
        <v>22</v>
      </c>
      <c r="E26" s="63" t="s">
        <v>22</v>
      </c>
      <c r="F26" s="61" t="s">
        <v>22</v>
      </c>
      <c r="G26" s="63" t="s">
        <v>22</v>
      </c>
      <c r="H26" s="99" t="s">
        <v>21</v>
      </c>
      <c r="I26" s="99">
        <f>VLOOKUP($B26,'Xwalk to ICIS Data Sub. Service'!$B$4:$O$410,9,FALSE)</f>
        <v>1</v>
      </c>
      <c r="J26" s="82">
        <f>VLOOKUP($B26,'Xwalk to ICIS Data Sub. Service'!$B$4:$O$410,10,FALSE)</f>
        <v>42634</v>
      </c>
      <c r="K26" s="86" t="str">
        <f>VLOOKUP($B26,'Xwalk to ICIS Data Sub. Service'!$B$4:$O$410,11,FALSE)</f>
        <v>5.10</v>
      </c>
      <c r="L26" s="86" t="str">
        <f>VLOOKUP($B26,'Xwalk to ICIS Data Sub. Service'!$B$4:$O$410,12,FALSE)</f>
        <v/>
      </c>
      <c r="M26" s="86" t="str">
        <f>VLOOKUP($B26,'Xwalk to ICIS Data Sub. Service'!$B$4:$O$410,13,FALSE)</f>
        <v>ICIS-NPDES</v>
      </c>
      <c r="N26" s="82" t="str">
        <f>VLOOKUP($B26,'Xwalk to ICIS Data Sub. Service'!$B$4:$O$410,14,FALSE)</f>
        <v>Yes</v>
      </c>
      <c r="O26" s="82"/>
    </row>
    <row r="27" spans="1:15" x14ac:dyDescent="0.25">
      <c r="A27" s="111">
        <f t="shared" si="2"/>
        <v>18</v>
      </c>
      <c r="B27" s="60" t="s">
        <v>39</v>
      </c>
      <c r="C27" s="61" t="s">
        <v>21</v>
      </c>
      <c r="D27" s="62" t="s">
        <v>22</v>
      </c>
      <c r="E27" s="63" t="s">
        <v>22</v>
      </c>
      <c r="F27" s="61" t="s">
        <v>22</v>
      </c>
      <c r="G27" s="63" t="s">
        <v>22</v>
      </c>
      <c r="H27" s="99" t="s">
        <v>21</v>
      </c>
      <c r="I27" s="99">
        <f>VLOOKUP($B27,'Xwalk to ICIS Data Sub. Service'!$B$4:$O$410,9,FALSE)</f>
        <v>1</v>
      </c>
      <c r="J27" s="82">
        <f>VLOOKUP($B27,'Xwalk to ICIS Data Sub. Service'!$B$4:$O$410,10,FALSE)</f>
        <v>42634</v>
      </c>
      <c r="K27" s="86" t="str">
        <f>VLOOKUP($B27,'Xwalk to ICIS Data Sub. Service'!$B$4:$O$410,11,FALSE)</f>
        <v>5.10</v>
      </c>
      <c r="L27" s="86" t="str">
        <f>VLOOKUP($B27,'Xwalk to ICIS Data Sub. Service'!$B$4:$O$410,12,FALSE)</f>
        <v/>
      </c>
      <c r="M27" s="86" t="str">
        <f>VLOOKUP($B27,'Xwalk to ICIS Data Sub. Service'!$B$4:$O$410,13,FALSE)</f>
        <v>ICIS-NPDES</v>
      </c>
      <c r="N27" s="82" t="str">
        <f>VLOOKUP($B27,'Xwalk to ICIS Data Sub. Service'!$B$4:$O$410,14,FALSE)</f>
        <v>Yes</v>
      </c>
      <c r="O27" s="82"/>
    </row>
    <row r="28" spans="1:15" x14ac:dyDescent="0.25">
      <c r="A28" s="111">
        <f t="shared" si="2"/>
        <v>19</v>
      </c>
      <c r="B28" s="60" t="s">
        <v>40</v>
      </c>
      <c r="C28" s="61" t="s">
        <v>21</v>
      </c>
      <c r="D28" s="62" t="s">
        <v>22</v>
      </c>
      <c r="E28" s="63" t="s">
        <v>22</v>
      </c>
      <c r="F28" s="61" t="s">
        <v>22</v>
      </c>
      <c r="G28" s="63" t="s">
        <v>22</v>
      </c>
      <c r="H28" s="99" t="s">
        <v>21</v>
      </c>
      <c r="I28" s="99">
        <f>VLOOKUP($B28,'Xwalk to ICIS Data Sub. Service'!$B$4:$O$410,9,FALSE)</f>
        <v>1</v>
      </c>
      <c r="J28" s="82">
        <f>VLOOKUP($B28,'Xwalk to ICIS Data Sub. Service'!$B$4:$O$410,10,FALSE)</f>
        <v>42634</v>
      </c>
      <c r="K28" s="86" t="str">
        <f>VLOOKUP($B28,'Xwalk to ICIS Data Sub. Service'!$B$4:$O$410,11,FALSE)</f>
        <v>5.10</v>
      </c>
      <c r="L28" s="86" t="str">
        <f>VLOOKUP($B28,'Xwalk to ICIS Data Sub. Service'!$B$4:$O$410,12,FALSE)</f>
        <v/>
      </c>
      <c r="M28" s="86" t="str">
        <f>VLOOKUP($B28,'Xwalk to ICIS Data Sub. Service'!$B$4:$O$410,13,FALSE)</f>
        <v>ICIS-NPDES</v>
      </c>
      <c r="N28" s="82" t="str">
        <f>VLOOKUP($B28,'Xwalk to ICIS Data Sub. Service'!$B$4:$O$410,14,FALSE)</f>
        <v>Yes</v>
      </c>
      <c r="O28" s="82"/>
    </row>
    <row r="29" spans="1:15" x14ac:dyDescent="0.25">
      <c r="A29" s="111">
        <f t="shared" si="2"/>
        <v>20</v>
      </c>
      <c r="B29" s="60" t="s">
        <v>41</v>
      </c>
      <c r="C29" s="61" t="s">
        <v>21</v>
      </c>
      <c r="D29" s="62" t="s">
        <v>22</v>
      </c>
      <c r="E29" s="63" t="s">
        <v>22</v>
      </c>
      <c r="F29" s="61" t="s">
        <v>22</v>
      </c>
      <c r="G29" s="63" t="s">
        <v>22</v>
      </c>
      <c r="H29" s="99" t="s">
        <v>21</v>
      </c>
      <c r="I29" s="99">
        <f>VLOOKUP($B29,'Xwalk to ICIS Data Sub. Service'!$B$4:$O$410,9,FALSE)</f>
        <v>1</v>
      </c>
      <c r="J29" s="82">
        <f>VLOOKUP($B29,'Xwalk to ICIS Data Sub. Service'!$B$4:$O$410,10,FALSE)</f>
        <v>42634</v>
      </c>
      <c r="K29" s="86" t="str">
        <f>VLOOKUP($B29,'Xwalk to ICIS Data Sub. Service'!$B$4:$O$410,11,FALSE)</f>
        <v>5.10</v>
      </c>
      <c r="L29" s="86" t="str">
        <f>VLOOKUP($B29,'Xwalk to ICIS Data Sub. Service'!$B$4:$O$410,12,FALSE)</f>
        <v/>
      </c>
      <c r="M29" s="86" t="str">
        <f>VLOOKUP($B29,'Xwalk to ICIS Data Sub. Service'!$B$4:$O$410,13,FALSE)</f>
        <v>ICIS-NPDES</v>
      </c>
      <c r="N29" s="82" t="str">
        <f>VLOOKUP($B29,'Xwalk to ICIS Data Sub. Service'!$B$4:$O$410,14,FALSE)</f>
        <v>Yes</v>
      </c>
      <c r="O29" s="82" t="s">
        <v>42</v>
      </c>
    </row>
    <row r="30" spans="1:15" x14ac:dyDescent="0.25">
      <c r="A30" s="111">
        <f t="shared" si="2"/>
        <v>21</v>
      </c>
      <c r="B30" s="60" t="s">
        <v>43</v>
      </c>
      <c r="C30" s="61" t="s">
        <v>21</v>
      </c>
      <c r="D30" s="62" t="s">
        <v>22</v>
      </c>
      <c r="E30" s="63" t="s">
        <v>22</v>
      </c>
      <c r="F30" s="61" t="s">
        <v>22</v>
      </c>
      <c r="G30" s="63" t="s">
        <v>22</v>
      </c>
      <c r="H30" s="99" t="s">
        <v>21</v>
      </c>
      <c r="I30" s="99">
        <f>VLOOKUP($B30,'Xwalk to ICIS Data Sub. Service'!$B$4:$O$410,9,FALSE)</f>
        <v>1</v>
      </c>
      <c r="J30" s="82">
        <f>VLOOKUP($B30,'Xwalk to ICIS Data Sub. Service'!$B$4:$O$410,10,FALSE)</f>
        <v>42634</v>
      </c>
      <c r="K30" s="86" t="str">
        <f>VLOOKUP($B30,'Xwalk to ICIS Data Sub. Service'!$B$4:$O$410,11,FALSE)</f>
        <v>5.10</v>
      </c>
      <c r="L30" s="86" t="str">
        <f>VLOOKUP($B30,'Xwalk to ICIS Data Sub. Service'!$B$4:$O$410,12,FALSE)</f>
        <v/>
      </c>
      <c r="M30" s="86" t="str">
        <f>VLOOKUP($B30,'Xwalk to ICIS Data Sub. Service'!$B$4:$O$410,13,FALSE)</f>
        <v>ICIS-NPDES</v>
      </c>
      <c r="N30" s="82" t="str">
        <f>VLOOKUP($B30,'Xwalk to ICIS Data Sub. Service'!$B$4:$O$410,14,FALSE)</f>
        <v>Yes</v>
      </c>
      <c r="O30" s="82" t="s">
        <v>42</v>
      </c>
    </row>
    <row r="31" spans="1:15" x14ac:dyDescent="0.25">
      <c r="A31" s="111">
        <f t="shared" si="2"/>
        <v>22</v>
      </c>
      <c r="B31" s="60" t="s">
        <v>44</v>
      </c>
      <c r="C31" s="61" t="s">
        <v>21</v>
      </c>
      <c r="D31" s="62" t="s">
        <v>22</v>
      </c>
      <c r="E31" s="63" t="s">
        <v>22</v>
      </c>
      <c r="F31" s="61" t="s">
        <v>22</v>
      </c>
      <c r="G31" s="63" t="s">
        <v>22</v>
      </c>
      <c r="H31" s="99" t="s">
        <v>22</v>
      </c>
      <c r="I31" s="99">
        <f>VLOOKUP($B31,'Xwalk to ICIS Data Sub. Service'!$B$4:$O$410,9,FALSE)</f>
        <v>2</v>
      </c>
      <c r="J31" s="82">
        <f>VLOOKUP($B31,'Xwalk to ICIS Data Sub. Service'!$B$4:$O$410,10,FALSE)</f>
        <v>42725</v>
      </c>
      <c r="K31" s="86" t="str">
        <f>VLOOKUP($B31,'Xwalk to ICIS Data Sub. Service'!$B$4:$O$410,11,FALSE)</f>
        <v>5.10</v>
      </c>
      <c r="L31" s="86" t="str">
        <f>VLOOKUP($B31,'Xwalk to ICIS Data Sub. Service'!$B$4:$O$410,12,FALSE)</f>
        <v/>
      </c>
      <c r="M31" s="86" t="str">
        <f>VLOOKUP($B31,'Xwalk to ICIS Data Sub. Service'!$B$4:$O$410,13,FALSE)</f>
        <v>ICIS-NPDES</v>
      </c>
      <c r="N31" s="82" t="str">
        <f>VLOOKUP($B31,'Xwalk to ICIS Data Sub. Service'!$B$4:$O$410,14,FALSE)</f>
        <v>Yes</v>
      </c>
      <c r="O31" s="82" t="s">
        <v>42</v>
      </c>
    </row>
    <row r="32" spans="1:15" x14ac:dyDescent="0.25">
      <c r="A32" s="111">
        <f t="shared" si="2"/>
        <v>23</v>
      </c>
      <c r="B32" s="60" t="s">
        <v>45</v>
      </c>
      <c r="C32" s="61" t="s">
        <v>21</v>
      </c>
      <c r="D32" s="62" t="s">
        <v>22</v>
      </c>
      <c r="E32" s="63" t="s">
        <v>22</v>
      </c>
      <c r="F32" s="61" t="s">
        <v>22</v>
      </c>
      <c r="G32" s="63" t="s">
        <v>22</v>
      </c>
      <c r="H32" s="99" t="s">
        <v>21</v>
      </c>
      <c r="I32" s="99">
        <f>VLOOKUP($B32,'Xwalk to ICIS Data Sub. Service'!$B$4:$O$410,9,FALSE)</f>
        <v>1</v>
      </c>
      <c r="J32" s="82">
        <f>VLOOKUP($B32,'Xwalk to ICIS Data Sub. Service'!$B$4:$O$410,10,FALSE)</f>
        <v>42634</v>
      </c>
      <c r="K32" s="86" t="str">
        <f>VLOOKUP($B32,'Xwalk to ICIS Data Sub. Service'!$B$4:$O$410,11,FALSE)</f>
        <v>5.10</v>
      </c>
      <c r="L32" s="86" t="str">
        <f>VLOOKUP($B32,'Xwalk to ICIS Data Sub. Service'!$B$4:$O$410,12,FALSE)</f>
        <v/>
      </c>
      <c r="M32" s="86" t="str">
        <f>VLOOKUP($B32,'Xwalk to ICIS Data Sub. Service'!$B$4:$O$410,13,FALSE)</f>
        <v>ICIS-NPDES</v>
      </c>
      <c r="N32" s="82" t="str">
        <f>VLOOKUP($B32,'Xwalk to ICIS Data Sub. Service'!$B$4:$O$410,14,FALSE)</f>
        <v>Yes</v>
      </c>
      <c r="O32" s="82" t="s">
        <v>42</v>
      </c>
    </row>
    <row r="33" spans="1:15" x14ac:dyDescent="0.25">
      <c r="A33" s="111">
        <f t="shared" si="2"/>
        <v>24</v>
      </c>
      <c r="B33" s="60" t="s">
        <v>46</v>
      </c>
      <c r="C33" s="61" t="s">
        <v>21</v>
      </c>
      <c r="D33" s="62" t="s">
        <v>22</v>
      </c>
      <c r="E33" s="63" t="s">
        <v>22</v>
      </c>
      <c r="F33" s="61" t="s">
        <v>22</v>
      </c>
      <c r="G33" s="63" t="s">
        <v>22</v>
      </c>
      <c r="H33" s="99" t="s">
        <v>21</v>
      </c>
      <c r="I33" s="99">
        <f>VLOOKUP($B33,'Xwalk to ICIS Data Sub. Service'!$B$4:$O$410,9,FALSE)</f>
        <v>1</v>
      </c>
      <c r="J33" s="82">
        <f>VLOOKUP($B33,'Xwalk to ICIS Data Sub. Service'!$B$4:$O$410,10,FALSE)</f>
        <v>42634</v>
      </c>
      <c r="K33" s="86" t="str">
        <f>VLOOKUP($B33,'Xwalk to ICIS Data Sub. Service'!$B$4:$O$410,11,FALSE)</f>
        <v>5.10</v>
      </c>
      <c r="L33" s="86" t="str">
        <f>VLOOKUP($B33,'Xwalk to ICIS Data Sub. Service'!$B$4:$O$410,12,FALSE)</f>
        <v/>
      </c>
      <c r="M33" s="86" t="str">
        <f>VLOOKUP($B33,'Xwalk to ICIS Data Sub. Service'!$B$4:$O$410,13,FALSE)</f>
        <v>ICIS-NPDES</v>
      </c>
      <c r="N33" s="82" t="str">
        <f>VLOOKUP($B33,'Xwalk to ICIS Data Sub. Service'!$B$4:$O$410,14,FALSE)</f>
        <v>Yes</v>
      </c>
      <c r="O33" s="82" t="s">
        <v>42</v>
      </c>
    </row>
    <row r="34" spans="1:15" x14ac:dyDescent="0.25">
      <c r="A34" s="111">
        <f t="shared" si="2"/>
        <v>25</v>
      </c>
      <c r="B34" s="60" t="s">
        <v>47</v>
      </c>
      <c r="C34" s="61" t="s">
        <v>21</v>
      </c>
      <c r="D34" s="62" t="s">
        <v>22</v>
      </c>
      <c r="E34" s="63" t="s">
        <v>22</v>
      </c>
      <c r="F34" s="61" t="s">
        <v>22</v>
      </c>
      <c r="G34" s="63" t="s">
        <v>22</v>
      </c>
      <c r="H34" s="99"/>
      <c r="I34" s="99">
        <f>VLOOKUP($B34,'Xwalk to ICIS Data Sub. Service'!$B$4:$O$410,9,FALSE)</f>
        <v>2</v>
      </c>
      <c r="J34" s="82">
        <f>VLOOKUP($B34,'Xwalk to ICIS Data Sub. Service'!$B$4:$O$410,10,FALSE)</f>
        <v>42725</v>
      </c>
      <c r="K34" s="86" t="str">
        <f>VLOOKUP($B34,'Xwalk to ICIS Data Sub. Service'!$B$4:$O$410,11,FALSE)</f>
        <v>5.10</v>
      </c>
      <c r="L34" s="86" t="str">
        <f>VLOOKUP($B34,'Xwalk to ICIS Data Sub. Service'!$B$4:$O$410,12,FALSE)</f>
        <v/>
      </c>
      <c r="M34" s="86" t="str">
        <f>VLOOKUP($B34,'Xwalk to ICIS Data Sub. Service'!$B$4:$O$410,13,FALSE)</f>
        <v>ICIS-NPDES</v>
      </c>
      <c r="N34" s="82" t="str">
        <f>VLOOKUP($B34,'Xwalk to ICIS Data Sub. Service'!$B$4:$O$410,14,FALSE)</f>
        <v>No</v>
      </c>
      <c r="O34" s="82" t="s">
        <v>48</v>
      </c>
    </row>
    <row r="35" spans="1:15" x14ac:dyDescent="0.25">
      <c r="A35" s="111">
        <f t="shared" si="2"/>
        <v>26</v>
      </c>
      <c r="B35" s="60" t="s">
        <v>49</v>
      </c>
      <c r="C35" s="61" t="s">
        <v>21</v>
      </c>
      <c r="D35" s="62" t="s">
        <v>22</v>
      </c>
      <c r="E35" s="63" t="s">
        <v>22</v>
      </c>
      <c r="F35" s="61" t="s">
        <v>22</v>
      </c>
      <c r="G35" s="63" t="s">
        <v>22</v>
      </c>
      <c r="H35" s="99"/>
      <c r="I35" s="99">
        <f>VLOOKUP($B35,'Xwalk to ICIS Data Sub. Service'!$B$4:$O$410,9,FALSE)</f>
        <v>2</v>
      </c>
      <c r="J35" s="82">
        <f>VLOOKUP($B35,'Xwalk to ICIS Data Sub. Service'!$B$4:$O$410,10,FALSE)</f>
        <v>42725</v>
      </c>
      <c r="K35" s="86" t="str">
        <f>VLOOKUP($B35,'Xwalk to ICIS Data Sub. Service'!$B$4:$O$410,11,FALSE)</f>
        <v>5.10</v>
      </c>
      <c r="L35" s="86" t="str">
        <f>VLOOKUP($B35,'Xwalk to ICIS Data Sub. Service'!$B$4:$O$410,12,FALSE)</f>
        <v/>
      </c>
      <c r="M35" s="86" t="str">
        <f>VLOOKUP($B35,'Xwalk to ICIS Data Sub. Service'!$B$4:$O$410,13,FALSE)</f>
        <v>ICIS-NPDES</v>
      </c>
      <c r="N35" s="82" t="str">
        <f>VLOOKUP($B35,'Xwalk to ICIS Data Sub. Service'!$B$4:$O$410,14,FALSE)</f>
        <v>No</v>
      </c>
      <c r="O35" s="82" t="s">
        <v>48</v>
      </c>
    </row>
    <row r="36" spans="1:15" x14ac:dyDescent="0.25">
      <c r="A36" s="111">
        <f t="shared" si="2"/>
        <v>27</v>
      </c>
      <c r="B36" s="60" t="s">
        <v>50</v>
      </c>
      <c r="C36" s="61" t="s">
        <v>21</v>
      </c>
      <c r="D36" s="62" t="s">
        <v>22</v>
      </c>
      <c r="E36" s="63" t="s">
        <v>22</v>
      </c>
      <c r="F36" s="61" t="s">
        <v>22</v>
      </c>
      <c r="G36" s="63" t="s">
        <v>22</v>
      </c>
      <c r="H36" s="99" t="s">
        <v>22</v>
      </c>
      <c r="I36" s="99">
        <f>VLOOKUP($B36,'Xwalk to ICIS Data Sub. Service'!$B$4:$O$410,9,FALSE)</f>
        <v>2</v>
      </c>
      <c r="J36" s="82">
        <f>VLOOKUP($B36,'Xwalk to ICIS Data Sub. Service'!$B$4:$O$410,10,FALSE)</f>
        <v>42725</v>
      </c>
      <c r="K36" s="86" t="str">
        <f>VLOOKUP($B36,'Xwalk to ICIS Data Sub. Service'!$B$4:$O$410,11,FALSE)</f>
        <v>5.10</v>
      </c>
      <c r="L36" s="86" t="str">
        <f>VLOOKUP($B36,'Xwalk to ICIS Data Sub. Service'!$B$4:$O$410,12,FALSE)</f>
        <v/>
      </c>
      <c r="M36" s="86" t="str">
        <f>VLOOKUP($B36,'Xwalk to ICIS Data Sub. Service'!$B$4:$O$410,13,FALSE)</f>
        <v>ICIS-NPDES</v>
      </c>
      <c r="N36" s="82" t="str">
        <f>VLOOKUP($B36,'Xwalk to ICIS Data Sub. Service'!$B$4:$O$410,14,FALSE)</f>
        <v>Yes</v>
      </c>
      <c r="O36" s="82" t="s">
        <v>51</v>
      </c>
    </row>
    <row r="37" spans="1:15" x14ac:dyDescent="0.25">
      <c r="A37" s="111">
        <f t="shared" si="2"/>
        <v>28</v>
      </c>
      <c r="B37" s="60" t="s">
        <v>52</v>
      </c>
      <c r="C37" s="61" t="s">
        <v>21</v>
      </c>
      <c r="D37" s="62" t="s">
        <v>22</v>
      </c>
      <c r="E37" s="63" t="s">
        <v>22</v>
      </c>
      <c r="F37" s="61" t="s">
        <v>22</v>
      </c>
      <c r="G37" s="63" t="s">
        <v>22</v>
      </c>
      <c r="H37" s="99" t="s">
        <v>22</v>
      </c>
      <c r="I37" s="99">
        <f>VLOOKUP($B37,'Xwalk to ICIS Data Sub. Service'!$B$4:$O$410,9,FALSE)</f>
        <v>2</v>
      </c>
      <c r="J37" s="82">
        <f>VLOOKUP($B37,'Xwalk to ICIS Data Sub. Service'!$B$4:$O$410,10,FALSE)</f>
        <v>42725</v>
      </c>
      <c r="K37" s="86" t="str">
        <f>VLOOKUP($B37,'Xwalk to ICIS Data Sub. Service'!$B$4:$O$410,11,FALSE)</f>
        <v>5.10</v>
      </c>
      <c r="L37" s="86" t="str">
        <f>VLOOKUP($B37,'Xwalk to ICIS Data Sub. Service'!$B$4:$O$410,12,FALSE)</f>
        <v/>
      </c>
      <c r="M37" s="86" t="str">
        <f>VLOOKUP($B37,'Xwalk to ICIS Data Sub. Service'!$B$4:$O$410,13,FALSE)</f>
        <v>ICIS-NPDES</v>
      </c>
      <c r="N37" s="82" t="str">
        <f>VLOOKUP($B37,'Xwalk to ICIS Data Sub. Service'!$B$4:$O$410,14,FALSE)</f>
        <v>Yes</v>
      </c>
      <c r="O37" s="82" t="s">
        <v>51</v>
      </c>
    </row>
    <row r="38" spans="1:15" x14ac:dyDescent="0.25">
      <c r="A38" s="111">
        <f t="shared" si="2"/>
        <v>29</v>
      </c>
      <c r="B38" s="60" t="s">
        <v>53</v>
      </c>
      <c r="C38" s="61" t="s">
        <v>21</v>
      </c>
      <c r="D38" s="62" t="s">
        <v>22</v>
      </c>
      <c r="E38" s="63" t="s">
        <v>22</v>
      </c>
      <c r="F38" s="61" t="s">
        <v>22</v>
      </c>
      <c r="G38" s="63" t="s">
        <v>22</v>
      </c>
      <c r="H38" s="99" t="s">
        <v>22</v>
      </c>
      <c r="I38" s="99">
        <f>VLOOKUP($B38,'Xwalk to ICIS Data Sub. Service'!$B$4:$O$410,9,FALSE)</f>
        <v>2</v>
      </c>
      <c r="J38" s="82">
        <f>VLOOKUP($B38,'Xwalk to ICIS Data Sub. Service'!$B$4:$O$410,10,FALSE)</f>
        <v>42725</v>
      </c>
      <c r="K38" s="86" t="str">
        <f>VLOOKUP($B38,'Xwalk to ICIS Data Sub. Service'!$B$4:$O$410,11,FALSE)</f>
        <v>5.10</v>
      </c>
      <c r="L38" s="86" t="str">
        <f>VLOOKUP($B38,'Xwalk to ICIS Data Sub. Service'!$B$4:$O$410,12,FALSE)</f>
        <v/>
      </c>
      <c r="M38" s="86" t="str">
        <f>VLOOKUP($B38,'Xwalk to ICIS Data Sub. Service'!$B$4:$O$410,13,FALSE)</f>
        <v>ICIS-NPDES</v>
      </c>
      <c r="N38" s="82" t="str">
        <f>VLOOKUP($B38,'Xwalk to ICIS Data Sub. Service'!$B$4:$O$410,14,FALSE)</f>
        <v>Yes</v>
      </c>
      <c r="O38" s="82" t="s">
        <v>42</v>
      </c>
    </row>
    <row r="39" spans="1:15" x14ac:dyDescent="0.25">
      <c r="A39" s="111">
        <f t="shared" si="2"/>
        <v>30</v>
      </c>
      <c r="B39" s="60" t="s">
        <v>54</v>
      </c>
      <c r="C39" s="61" t="s">
        <v>21</v>
      </c>
      <c r="D39" s="62" t="s">
        <v>22</v>
      </c>
      <c r="E39" s="63" t="s">
        <v>22</v>
      </c>
      <c r="F39" s="61" t="s">
        <v>22</v>
      </c>
      <c r="G39" s="63" t="s">
        <v>22</v>
      </c>
      <c r="H39" s="99" t="s">
        <v>22</v>
      </c>
      <c r="I39" s="99">
        <f>VLOOKUP($B39,'Xwalk to ICIS Data Sub. Service'!$B$4:$O$410,9,FALSE)</f>
        <v>2</v>
      </c>
      <c r="J39" s="82">
        <f>VLOOKUP($B39,'Xwalk to ICIS Data Sub. Service'!$B$4:$O$410,10,FALSE)</f>
        <v>42725</v>
      </c>
      <c r="K39" s="86" t="str">
        <f>VLOOKUP($B39,'Xwalk to ICIS Data Sub. Service'!$B$4:$O$410,11,FALSE)</f>
        <v>5.10</v>
      </c>
      <c r="L39" s="86" t="str">
        <f>VLOOKUP($B39,'Xwalk to ICIS Data Sub. Service'!$B$4:$O$410,12,FALSE)</f>
        <v/>
      </c>
      <c r="M39" s="86" t="str">
        <f>VLOOKUP($B39,'Xwalk to ICIS Data Sub. Service'!$B$4:$O$410,13,FALSE)</f>
        <v>ICIS-NPDES</v>
      </c>
      <c r="N39" s="82" t="str">
        <f>VLOOKUP($B39,'Xwalk to ICIS Data Sub. Service'!$B$4:$O$410,14,FALSE)</f>
        <v>Yes</v>
      </c>
      <c r="O39" s="82" t="s">
        <v>42</v>
      </c>
    </row>
    <row r="40" spans="1:15" x14ac:dyDescent="0.25">
      <c r="A40" s="111">
        <f t="shared" si="2"/>
        <v>31</v>
      </c>
      <c r="B40" s="60" t="s">
        <v>55</v>
      </c>
      <c r="C40" s="61" t="s">
        <v>21</v>
      </c>
      <c r="D40" s="62" t="s">
        <v>22</v>
      </c>
      <c r="E40" s="63" t="s">
        <v>22</v>
      </c>
      <c r="F40" s="61" t="s">
        <v>22</v>
      </c>
      <c r="G40" s="63" t="s">
        <v>22</v>
      </c>
      <c r="H40" s="99" t="s">
        <v>21</v>
      </c>
      <c r="I40" s="99">
        <f>VLOOKUP($B40,'Xwalk to ICIS Data Sub. Service'!$B$4:$O$410,9,FALSE)</f>
        <v>1</v>
      </c>
      <c r="J40" s="82">
        <f>VLOOKUP($B40,'Xwalk to ICIS Data Sub. Service'!$B$4:$O$410,10,FALSE)</f>
        <v>42634</v>
      </c>
      <c r="K40" s="86" t="str">
        <f>VLOOKUP($B40,'Xwalk to ICIS Data Sub. Service'!$B$4:$O$410,11,FALSE)</f>
        <v>5.10</v>
      </c>
      <c r="L40" s="86" t="str">
        <f>VLOOKUP($B40,'Xwalk to ICIS Data Sub. Service'!$B$4:$O$410,12,FALSE)</f>
        <v/>
      </c>
      <c r="M40" s="86" t="str">
        <f>VLOOKUP($B40,'Xwalk to ICIS Data Sub. Service'!$B$4:$O$410,13,FALSE)</f>
        <v>ICIS-NPDES</v>
      </c>
      <c r="N40" s="82" t="str">
        <f>VLOOKUP($B40,'Xwalk to ICIS Data Sub. Service'!$B$4:$O$410,14,FALSE)</f>
        <v>No</v>
      </c>
      <c r="O40" s="82" t="s">
        <v>42</v>
      </c>
    </row>
    <row r="41" spans="1:15" x14ac:dyDescent="0.25">
      <c r="A41" s="111">
        <f t="shared" si="2"/>
        <v>32</v>
      </c>
      <c r="B41" s="60" t="s">
        <v>56</v>
      </c>
      <c r="C41" s="61" t="s">
        <v>21</v>
      </c>
      <c r="D41" s="62" t="s">
        <v>22</v>
      </c>
      <c r="E41" s="63" t="s">
        <v>22</v>
      </c>
      <c r="F41" s="61" t="s">
        <v>22</v>
      </c>
      <c r="G41" s="63" t="s">
        <v>22</v>
      </c>
      <c r="H41" s="99" t="s">
        <v>21</v>
      </c>
      <c r="I41" s="99">
        <f>VLOOKUP($B41,'Xwalk to ICIS Data Sub. Service'!$B$4:$O$410,9,FALSE)</f>
        <v>1</v>
      </c>
      <c r="J41" s="82">
        <f>VLOOKUP($B41,'Xwalk to ICIS Data Sub. Service'!$B$4:$O$410,10,FALSE)</f>
        <v>42634</v>
      </c>
      <c r="K41" s="86" t="str">
        <f>VLOOKUP($B41,'Xwalk to ICIS Data Sub. Service'!$B$4:$O$410,11,FALSE)</f>
        <v>5.10</v>
      </c>
      <c r="L41" s="86" t="str">
        <f>VLOOKUP($B41,'Xwalk to ICIS Data Sub. Service'!$B$4:$O$410,12,FALSE)</f>
        <v/>
      </c>
      <c r="M41" s="86" t="str">
        <f>VLOOKUP($B41,'Xwalk to ICIS Data Sub. Service'!$B$4:$O$410,13,FALSE)</f>
        <v>ICIS-NPDES</v>
      </c>
      <c r="N41" s="82" t="str">
        <f>VLOOKUP($B41,'Xwalk to ICIS Data Sub. Service'!$B$4:$O$410,14,FALSE)</f>
        <v>No</v>
      </c>
      <c r="O41" s="82"/>
    </row>
    <row r="42" spans="1:15" x14ac:dyDescent="0.25">
      <c r="A42" s="111">
        <f t="shared" si="2"/>
        <v>33</v>
      </c>
      <c r="B42" s="60" t="s">
        <v>57</v>
      </c>
      <c r="C42" s="61" t="s">
        <v>21</v>
      </c>
      <c r="D42" s="62" t="s">
        <v>22</v>
      </c>
      <c r="E42" s="63" t="s">
        <v>22</v>
      </c>
      <c r="F42" s="61" t="s">
        <v>22</v>
      </c>
      <c r="G42" s="63" t="s">
        <v>22</v>
      </c>
      <c r="H42" s="99" t="s">
        <v>21</v>
      </c>
      <c r="I42" s="99">
        <f>VLOOKUP($B42,'Xwalk to ICIS Data Sub. Service'!$B$4:$O$410,9,FALSE)</f>
        <v>1</v>
      </c>
      <c r="J42" s="82">
        <f>VLOOKUP($B42,'Xwalk to ICIS Data Sub. Service'!$B$4:$O$410,10,FALSE)</f>
        <v>42634</v>
      </c>
      <c r="K42" s="86" t="str">
        <f>VLOOKUP($B42,'Xwalk to ICIS Data Sub. Service'!$B$4:$O$410,11,FALSE)</f>
        <v>5.10</v>
      </c>
      <c r="L42" s="86" t="str">
        <f>VLOOKUP($B42,'Xwalk to ICIS Data Sub. Service'!$B$4:$O$410,12,FALSE)</f>
        <v/>
      </c>
      <c r="M42" s="86" t="str">
        <f>VLOOKUP($B42,'Xwalk to ICIS Data Sub. Service'!$B$4:$O$410,13,FALSE)</f>
        <v>ICIS-NPDES</v>
      </c>
      <c r="N42" s="82" t="str">
        <f>VLOOKUP($B42,'Xwalk to ICIS Data Sub. Service'!$B$4:$O$410,14,FALSE)</f>
        <v>Yes</v>
      </c>
      <c r="O42" s="82"/>
    </row>
    <row r="43" spans="1:15" ht="30" x14ac:dyDescent="0.25">
      <c r="A43" s="111">
        <f t="shared" si="2"/>
        <v>34</v>
      </c>
      <c r="B43" s="60" t="s">
        <v>58</v>
      </c>
      <c r="C43" s="61" t="s">
        <v>21</v>
      </c>
      <c r="D43" s="62" t="s">
        <v>22</v>
      </c>
      <c r="E43" s="63" t="s">
        <v>22</v>
      </c>
      <c r="F43" s="61" t="s">
        <v>22</v>
      </c>
      <c r="G43" s="63" t="s">
        <v>22</v>
      </c>
      <c r="H43" s="99" t="s">
        <v>21</v>
      </c>
      <c r="I43" s="99">
        <f>VLOOKUP($B43,'Xwalk to ICIS Data Sub. Service'!$B$4:$O$410,9,FALSE)</f>
        <v>1</v>
      </c>
      <c r="J43" s="82">
        <f>VLOOKUP($B43,'Xwalk to ICIS Data Sub. Service'!$B$4:$O$410,10,FALSE)</f>
        <v>42634</v>
      </c>
      <c r="K43" s="86" t="str">
        <f>VLOOKUP($B43,'Xwalk to ICIS Data Sub. Service'!$B$4:$O$410,11,FALSE)</f>
        <v>5.10</v>
      </c>
      <c r="L43" s="86" t="str">
        <f>VLOOKUP($B43,'Xwalk to ICIS Data Sub. Service'!$B$4:$O$410,12,FALSE)</f>
        <v/>
      </c>
      <c r="M43" s="86" t="str">
        <f>VLOOKUP($B43,'Xwalk to ICIS Data Sub. Service'!$B$4:$O$410,13,FALSE)</f>
        <v>ICIS-NPDES</v>
      </c>
      <c r="N43" s="82" t="str">
        <f>VLOOKUP($B43,'Xwalk to ICIS Data Sub. Service'!$B$4:$O$410,14,FALSE)</f>
        <v>Yes</v>
      </c>
      <c r="O43" s="82" t="s">
        <v>59</v>
      </c>
    </row>
    <row r="44" spans="1:15" ht="30" x14ac:dyDescent="0.25">
      <c r="A44" s="111">
        <f t="shared" si="2"/>
        <v>35</v>
      </c>
      <c r="B44" s="60" t="s">
        <v>60</v>
      </c>
      <c r="C44" s="61" t="s">
        <v>21</v>
      </c>
      <c r="D44" s="62" t="s">
        <v>22</v>
      </c>
      <c r="E44" s="63" t="s">
        <v>22</v>
      </c>
      <c r="F44" s="61" t="s">
        <v>22</v>
      </c>
      <c r="G44" s="63" t="s">
        <v>22</v>
      </c>
      <c r="H44" s="99" t="s">
        <v>21</v>
      </c>
      <c r="I44" s="99">
        <f>VLOOKUP($B44,'Xwalk to ICIS Data Sub. Service'!$B$4:$O$410,9,FALSE)</f>
        <v>1</v>
      </c>
      <c r="J44" s="82">
        <f>VLOOKUP($B44,'Xwalk to ICIS Data Sub. Service'!$B$4:$O$410,10,FALSE)</f>
        <v>42634</v>
      </c>
      <c r="K44" s="86" t="str">
        <f>VLOOKUP($B44,'Xwalk to ICIS Data Sub. Service'!$B$4:$O$410,11,FALSE)</f>
        <v>5.10</v>
      </c>
      <c r="L44" s="86" t="str">
        <f>VLOOKUP($B44,'Xwalk to ICIS Data Sub. Service'!$B$4:$O$410,12,FALSE)</f>
        <v/>
      </c>
      <c r="M44" s="86" t="str">
        <f>VLOOKUP($B44,'Xwalk to ICIS Data Sub. Service'!$B$4:$O$410,13,FALSE)</f>
        <v>ICIS-NPDES</v>
      </c>
      <c r="N44" s="82" t="str">
        <f>VLOOKUP($B44,'Xwalk to ICIS Data Sub. Service'!$B$4:$O$410,14,FALSE)</f>
        <v>Yes</v>
      </c>
      <c r="O44" s="82" t="s">
        <v>59</v>
      </c>
    </row>
    <row r="45" spans="1:15" x14ac:dyDescent="0.25">
      <c r="A45" s="111">
        <f t="shared" si="2"/>
        <v>36</v>
      </c>
      <c r="B45" s="60" t="s">
        <v>61</v>
      </c>
      <c r="C45" s="61" t="s">
        <v>21</v>
      </c>
      <c r="D45" s="62" t="s">
        <v>22</v>
      </c>
      <c r="E45" s="63" t="s">
        <v>22</v>
      </c>
      <c r="F45" s="61" t="s">
        <v>22</v>
      </c>
      <c r="G45" s="63" t="s">
        <v>22</v>
      </c>
      <c r="H45" s="99" t="s">
        <v>22</v>
      </c>
      <c r="I45" s="99">
        <f>VLOOKUP($B45,'Xwalk to ICIS Data Sub. Service'!$B$4:$O$410,9,FALSE)</f>
        <v>2</v>
      </c>
      <c r="J45" s="82">
        <f>VLOOKUP($B45,'Xwalk to ICIS Data Sub. Service'!$B$4:$O$410,10,FALSE)</f>
        <v>42725</v>
      </c>
      <c r="K45" s="86" t="str">
        <f>VLOOKUP($B45,'Xwalk to ICIS Data Sub. Service'!$B$4:$O$410,11,FALSE)</f>
        <v>5.10</v>
      </c>
      <c r="L45" s="86" t="str">
        <f>VLOOKUP($B45,'Xwalk to ICIS Data Sub. Service'!$B$4:$O$410,12,FALSE)</f>
        <v/>
      </c>
      <c r="M45" s="86" t="str">
        <f>VLOOKUP($B45,'Xwalk to ICIS Data Sub. Service'!$B$4:$O$410,13,FALSE)</f>
        <v>ICIS-NPDES</v>
      </c>
      <c r="N45" s="82" t="str">
        <f>VLOOKUP($B45,'Xwalk to ICIS Data Sub. Service'!$B$4:$O$410,14,FALSE)</f>
        <v>Yes</v>
      </c>
      <c r="O45" s="82"/>
    </row>
    <row r="46" spans="1:15" x14ac:dyDescent="0.25">
      <c r="A46" s="111">
        <f t="shared" si="2"/>
        <v>37</v>
      </c>
      <c r="B46" s="60" t="s">
        <v>62</v>
      </c>
      <c r="C46" s="61" t="s">
        <v>21</v>
      </c>
      <c r="D46" s="62" t="s">
        <v>22</v>
      </c>
      <c r="E46" s="63" t="s">
        <v>22</v>
      </c>
      <c r="F46" s="61" t="s">
        <v>22</v>
      </c>
      <c r="G46" s="63" t="s">
        <v>22</v>
      </c>
      <c r="H46" s="99" t="s">
        <v>21</v>
      </c>
      <c r="I46" s="99">
        <f>VLOOKUP($B46,'Xwalk to ICIS Data Sub. Service'!$B$4:$O$410,9,FALSE)</f>
        <v>1</v>
      </c>
      <c r="J46" s="82">
        <f>VLOOKUP($B46,'Xwalk to ICIS Data Sub. Service'!$B$4:$O$410,10,FALSE)</f>
        <v>42634</v>
      </c>
      <c r="K46" s="86" t="str">
        <f>VLOOKUP($B46,'Xwalk to ICIS Data Sub. Service'!$B$4:$O$410,11,FALSE)</f>
        <v>5.10</v>
      </c>
      <c r="L46" s="86" t="str">
        <f>VLOOKUP($B46,'Xwalk to ICIS Data Sub. Service'!$B$4:$O$410,12,FALSE)</f>
        <v/>
      </c>
      <c r="M46" s="86" t="str">
        <f>VLOOKUP($B46,'Xwalk to ICIS Data Sub. Service'!$B$4:$O$410,13,FALSE)</f>
        <v>ICIS-NPDES</v>
      </c>
      <c r="N46" s="82" t="str">
        <f>VLOOKUP($B46,'Xwalk to ICIS Data Sub. Service'!$B$4:$O$410,14,FALSE)</f>
        <v>Yes</v>
      </c>
      <c r="O46" s="82" t="s">
        <v>48</v>
      </c>
    </row>
    <row r="47" spans="1:15" x14ac:dyDescent="0.25">
      <c r="A47" s="111">
        <f t="shared" si="2"/>
        <v>38</v>
      </c>
      <c r="B47" s="60" t="s">
        <v>63</v>
      </c>
      <c r="C47" s="61" t="s">
        <v>21</v>
      </c>
      <c r="D47" s="62" t="s">
        <v>22</v>
      </c>
      <c r="E47" s="63" t="s">
        <v>22</v>
      </c>
      <c r="F47" s="61" t="s">
        <v>22</v>
      </c>
      <c r="G47" s="63" t="s">
        <v>22</v>
      </c>
      <c r="H47" s="99" t="s">
        <v>21</v>
      </c>
      <c r="I47" s="99">
        <f>VLOOKUP($B47,'Xwalk to ICIS Data Sub. Service'!$B$4:$O$410,9,FALSE)</f>
        <v>1</v>
      </c>
      <c r="J47" s="82">
        <f>VLOOKUP($B47,'Xwalk to ICIS Data Sub. Service'!$B$4:$O$410,10,FALSE)</f>
        <v>42634</v>
      </c>
      <c r="K47" s="86" t="str">
        <f>VLOOKUP($B47,'Xwalk to ICIS Data Sub. Service'!$B$4:$O$410,11,FALSE)</f>
        <v>5.10</v>
      </c>
      <c r="L47" s="86" t="str">
        <f>VLOOKUP($B47,'Xwalk to ICIS Data Sub. Service'!$B$4:$O$410,12,FALSE)</f>
        <v/>
      </c>
      <c r="M47" s="86" t="str">
        <f>VLOOKUP($B47,'Xwalk to ICIS Data Sub. Service'!$B$4:$O$410,13,FALSE)</f>
        <v>ICIS-NPDES</v>
      </c>
      <c r="N47" s="82" t="str">
        <f>VLOOKUP($B47,'Xwalk to ICIS Data Sub. Service'!$B$4:$O$410,14,FALSE)</f>
        <v>Yes</v>
      </c>
      <c r="O47" s="82" t="s">
        <v>48</v>
      </c>
    </row>
    <row r="48" spans="1:15" x14ac:dyDescent="0.25">
      <c r="A48" s="111">
        <f t="shared" si="2"/>
        <v>39</v>
      </c>
      <c r="B48" s="60" t="s">
        <v>64</v>
      </c>
      <c r="C48" s="61" t="s">
        <v>21</v>
      </c>
      <c r="D48" s="62" t="s">
        <v>22</v>
      </c>
      <c r="E48" s="63" t="s">
        <v>22</v>
      </c>
      <c r="F48" s="61" t="s">
        <v>22</v>
      </c>
      <c r="G48" s="63" t="s">
        <v>22</v>
      </c>
      <c r="H48" s="99" t="s">
        <v>22</v>
      </c>
      <c r="I48" s="99">
        <f>VLOOKUP($B48,'Xwalk to ICIS Data Sub. Service'!$B$4:$O$410,9,FALSE)</f>
        <v>2</v>
      </c>
      <c r="J48" s="82">
        <f>VLOOKUP($B48,'Xwalk to ICIS Data Sub. Service'!$B$4:$O$410,10,FALSE)</f>
        <v>42725</v>
      </c>
      <c r="K48" s="86" t="str">
        <f>VLOOKUP($B48,'Xwalk to ICIS Data Sub. Service'!$B$4:$O$410,11,FALSE)</f>
        <v>5.10</v>
      </c>
      <c r="L48" s="86" t="str">
        <f>VLOOKUP($B48,'Xwalk to ICIS Data Sub. Service'!$B$4:$O$410,12,FALSE)</f>
        <v/>
      </c>
      <c r="M48" s="86" t="str">
        <f>VLOOKUP($B48,'Xwalk to ICIS Data Sub. Service'!$B$4:$O$410,13,FALSE)</f>
        <v>ICIS-NPDES</v>
      </c>
      <c r="N48" s="82" t="str">
        <f>VLOOKUP($B48,'Xwalk to ICIS Data Sub. Service'!$B$4:$O$410,14,FALSE)</f>
        <v>Yes</v>
      </c>
      <c r="O48" s="82"/>
    </row>
    <row r="49" spans="1:15" x14ac:dyDescent="0.25">
      <c r="A49" s="111">
        <f t="shared" si="2"/>
        <v>40</v>
      </c>
      <c r="B49" s="60" t="s">
        <v>65</v>
      </c>
      <c r="C49" s="61" t="s">
        <v>21</v>
      </c>
      <c r="D49" s="62" t="s">
        <v>22</v>
      </c>
      <c r="E49" s="63" t="s">
        <v>22</v>
      </c>
      <c r="F49" s="61" t="s">
        <v>22</v>
      </c>
      <c r="G49" s="63" t="s">
        <v>22</v>
      </c>
      <c r="H49" s="99" t="s">
        <v>22</v>
      </c>
      <c r="I49" s="99">
        <f>VLOOKUP($B49,'Xwalk to ICIS Data Sub. Service'!$B$4:$O$410,9,FALSE)</f>
        <v>2</v>
      </c>
      <c r="J49" s="82">
        <f>VLOOKUP($B49,'Xwalk to ICIS Data Sub. Service'!$B$4:$O$410,10,FALSE)</f>
        <v>42725</v>
      </c>
      <c r="K49" s="86" t="str">
        <f>VLOOKUP($B49,'Xwalk to ICIS Data Sub. Service'!$B$4:$O$410,11,FALSE)</f>
        <v>5.10</v>
      </c>
      <c r="L49" s="86" t="str">
        <f>VLOOKUP($B49,'Xwalk to ICIS Data Sub. Service'!$B$4:$O$410,12,FALSE)</f>
        <v/>
      </c>
      <c r="M49" s="86" t="str">
        <f>VLOOKUP($B49,'Xwalk to ICIS Data Sub. Service'!$B$4:$O$410,13,FALSE)</f>
        <v>ICIS-NPDES</v>
      </c>
      <c r="N49" s="82" t="str">
        <f>VLOOKUP($B49,'Xwalk to ICIS Data Sub. Service'!$B$4:$O$410,14,FALSE)</f>
        <v>Yes</v>
      </c>
      <c r="O49" s="82"/>
    </row>
    <row r="50" spans="1:15" x14ac:dyDescent="0.25">
      <c r="A50" s="111">
        <f t="shared" si="2"/>
        <v>41</v>
      </c>
      <c r="B50" s="60" t="s">
        <v>66</v>
      </c>
      <c r="C50" s="61" t="s">
        <v>21</v>
      </c>
      <c r="D50" s="62" t="s">
        <v>22</v>
      </c>
      <c r="E50" s="63" t="s">
        <v>22</v>
      </c>
      <c r="F50" s="61" t="s">
        <v>22</v>
      </c>
      <c r="G50" s="63" t="s">
        <v>22</v>
      </c>
      <c r="H50" s="99" t="s">
        <v>22</v>
      </c>
      <c r="I50" s="99">
        <f>VLOOKUP($B50,'Xwalk to ICIS Data Sub. Service'!$B$4:$O$410,9,FALSE)</f>
        <v>2</v>
      </c>
      <c r="J50" s="82">
        <f>VLOOKUP($B50,'Xwalk to ICIS Data Sub. Service'!$B$4:$O$410,10,FALSE)</f>
        <v>42725</v>
      </c>
      <c r="K50" s="86" t="str">
        <f>VLOOKUP($B50,'Xwalk to ICIS Data Sub. Service'!$B$4:$O$410,11,FALSE)</f>
        <v>5.10</v>
      </c>
      <c r="L50" s="86" t="str">
        <f>VLOOKUP($B50,'Xwalk to ICIS Data Sub. Service'!$B$4:$O$410,12,FALSE)</f>
        <v/>
      </c>
      <c r="M50" s="86" t="str">
        <f>VLOOKUP($B50,'Xwalk to ICIS Data Sub. Service'!$B$4:$O$410,13,FALSE)</f>
        <v>ICIS-NPDES</v>
      </c>
      <c r="N50" s="82" t="str">
        <f>VLOOKUP($B50,'Xwalk to ICIS Data Sub. Service'!$B$4:$O$410,14,FALSE)</f>
        <v>Yes</v>
      </c>
      <c r="O50" s="82"/>
    </row>
    <row r="51" spans="1:15" x14ac:dyDescent="0.25">
      <c r="A51" s="111">
        <f t="shared" si="2"/>
        <v>42</v>
      </c>
      <c r="B51" s="60" t="s">
        <v>67</v>
      </c>
      <c r="C51" s="61" t="s">
        <v>21</v>
      </c>
      <c r="D51" s="62" t="s">
        <v>22</v>
      </c>
      <c r="E51" s="63" t="s">
        <v>21</v>
      </c>
      <c r="F51" s="61" t="s">
        <v>22</v>
      </c>
      <c r="G51" s="63" t="s">
        <v>22</v>
      </c>
      <c r="H51" s="99" t="s">
        <v>22</v>
      </c>
      <c r="I51" s="99">
        <f>VLOOKUP($B51,'Xwalk to ICIS Data Sub. Service'!$B$4:$O$410,9,FALSE)</f>
        <v>2</v>
      </c>
      <c r="J51" s="82">
        <f>VLOOKUP($B51,'Xwalk to ICIS Data Sub. Service'!$B$4:$O$410,10,FALSE)</f>
        <v>42725</v>
      </c>
      <c r="K51" s="86" t="str">
        <f>VLOOKUP($B51,'Xwalk to ICIS Data Sub. Service'!$B$4:$O$410,11,FALSE)</f>
        <v>5.10</v>
      </c>
      <c r="L51" s="86" t="str">
        <f>VLOOKUP($B51,'Xwalk to ICIS Data Sub. Service'!$B$4:$O$410,12,FALSE)</f>
        <v/>
      </c>
      <c r="M51" s="86" t="str">
        <f>VLOOKUP($B51,'Xwalk to ICIS Data Sub. Service'!$B$4:$O$410,13,FALSE)</f>
        <v>ICIS-NPDES</v>
      </c>
      <c r="N51" s="82" t="str">
        <f>VLOOKUP($B51,'Xwalk to ICIS Data Sub. Service'!$B$4:$O$410,14,FALSE)</f>
        <v>Yes</v>
      </c>
      <c r="O51" s="82"/>
    </row>
    <row r="52" spans="1:15" x14ac:dyDescent="0.25">
      <c r="A52" s="111">
        <f t="shared" si="2"/>
        <v>43</v>
      </c>
      <c r="B52" s="60" t="s">
        <v>68</v>
      </c>
      <c r="C52" s="61" t="s">
        <v>21</v>
      </c>
      <c r="D52" s="62" t="s">
        <v>22</v>
      </c>
      <c r="E52" s="63" t="s">
        <v>21</v>
      </c>
      <c r="F52" s="61" t="s">
        <v>22</v>
      </c>
      <c r="G52" s="63" t="s">
        <v>22</v>
      </c>
      <c r="H52" s="99" t="s">
        <v>22</v>
      </c>
      <c r="I52" s="99">
        <f>VLOOKUP($B52,'Xwalk to ICIS Data Sub. Service'!$B$4:$O$410,9,FALSE)</f>
        <v>2</v>
      </c>
      <c r="J52" s="82">
        <f>VLOOKUP($B52,'Xwalk to ICIS Data Sub. Service'!$B$4:$O$410,10,FALSE)</f>
        <v>42725</v>
      </c>
      <c r="K52" s="86" t="str">
        <f>VLOOKUP($B52,'Xwalk to ICIS Data Sub. Service'!$B$4:$O$410,11,FALSE)</f>
        <v>5.10</v>
      </c>
      <c r="L52" s="86" t="str">
        <f>VLOOKUP($B52,'Xwalk to ICIS Data Sub. Service'!$B$4:$O$410,12,FALSE)</f>
        <v/>
      </c>
      <c r="M52" s="86" t="str">
        <f>VLOOKUP($B52,'Xwalk to ICIS Data Sub. Service'!$B$4:$O$410,13,FALSE)</f>
        <v>ICIS-NPDES</v>
      </c>
      <c r="N52" s="82" t="str">
        <f>VLOOKUP($B52,'Xwalk to ICIS Data Sub. Service'!$B$4:$O$410,14,FALSE)</f>
        <v>Yes</v>
      </c>
      <c r="O52" s="82"/>
    </row>
    <row r="53" spans="1:15" x14ac:dyDescent="0.25">
      <c r="A53" s="111">
        <f t="shared" si="2"/>
        <v>44</v>
      </c>
      <c r="B53" s="60" t="s">
        <v>69</v>
      </c>
      <c r="C53" s="61" t="s">
        <v>21</v>
      </c>
      <c r="D53" s="62" t="s">
        <v>22</v>
      </c>
      <c r="E53" s="63" t="s">
        <v>22</v>
      </c>
      <c r="F53" s="61" t="s">
        <v>22</v>
      </c>
      <c r="G53" s="63" t="s">
        <v>22</v>
      </c>
      <c r="H53" s="99" t="s">
        <v>21</v>
      </c>
      <c r="I53" s="99">
        <f>VLOOKUP($B53,'Xwalk to ICIS Data Sub. Service'!$B$4:$O$410,9,FALSE)</f>
        <v>1</v>
      </c>
      <c r="J53" s="82">
        <f>VLOOKUP($B53,'Xwalk to ICIS Data Sub. Service'!$B$4:$O$410,10,FALSE)</f>
        <v>42634</v>
      </c>
      <c r="K53" s="86" t="str">
        <f>VLOOKUP($B53,'Xwalk to ICIS Data Sub. Service'!$B$4:$O$410,11,FALSE)</f>
        <v>5.10</v>
      </c>
      <c r="L53" s="86" t="str">
        <f>VLOOKUP($B53,'Xwalk to ICIS Data Sub. Service'!$B$4:$O$410,12,FALSE)</f>
        <v/>
      </c>
      <c r="M53" s="86" t="str">
        <f>VLOOKUP($B53,'Xwalk to ICIS Data Sub. Service'!$B$4:$O$410,13,FALSE)</f>
        <v>ICIS-NPDES</v>
      </c>
      <c r="N53" s="82" t="str">
        <f>VLOOKUP($B53,'Xwalk to ICIS Data Sub. Service'!$B$4:$O$410,14,FALSE)</f>
        <v>Yes</v>
      </c>
      <c r="O53" s="82"/>
    </row>
    <row r="54" spans="1:15" x14ac:dyDescent="0.25">
      <c r="A54" s="111">
        <f t="shared" si="2"/>
        <v>45</v>
      </c>
      <c r="B54" s="60" t="s">
        <v>70</v>
      </c>
      <c r="C54" s="61" t="s">
        <v>21</v>
      </c>
      <c r="D54" s="62" t="s">
        <v>22</v>
      </c>
      <c r="E54" s="63" t="s">
        <v>22</v>
      </c>
      <c r="F54" s="61" t="s">
        <v>22</v>
      </c>
      <c r="G54" s="63" t="s">
        <v>22</v>
      </c>
      <c r="H54" s="99" t="s">
        <v>22</v>
      </c>
      <c r="I54" s="99">
        <f>VLOOKUP($B54,'Xwalk to ICIS Data Sub. Service'!$B$4:$O$410,9,FALSE)</f>
        <v>2</v>
      </c>
      <c r="J54" s="82">
        <f>VLOOKUP($B54,'Xwalk to ICIS Data Sub. Service'!$B$4:$O$410,10,FALSE)</f>
        <v>42725</v>
      </c>
      <c r="K54" s="86" t="str">
        <f>VLOOKUP($B54,'Xwalk to ICIS Data Sub. Service'!$B$4:$O$410,11,FALSE)</f>
        <v>5.10</v>
      </c>
      <c r="L54" s="86" t="str">
        <f>VLOOKUP($B54,'Xwalk to ICIS Data Sub. Service'!$B$4:$O$410,12,FALSE)</f>
        <v/>
      </c>
      <c r="M54" s="86" t="str">
        <f>VLOOKUP($B54,'Xwalk to ICIS Data Sub. Service'!$B$4:$O$410,13,FALSE)</f>
        <v>ICIS-NPDES</v>
      </c>
      <c r="N54" s="82" t="str">
        <f>VLOOKUP($B54,'Xwalk to ICIS Data Sub. Service'!$B$4:$O$410,14,FALSE)</f>
        <v>Yes</v>
      </c>
      <c r="O54" s="82"/>
    </row>
    <row r="55" spans="1:15" x14ac:dyDescent="0.25">
      <c r="A55" s="111">
        <f t="shared" si="2"/>
        <v>46</v>
      </c>
      <c r="B55" s="60" t="s">
        <v>71</v>
      </c>
      <c r="C55" s="61" t="s">
        <v>21</v>
      </c>
      <c r="D55" s="62" t="s">
        <v>22</v>
      </c>
      <c r="E55" s="63" t="s">
        <v>22</v>
      </c>
      <c r="F55" s="61" t="s">
        <v>22</v>
      </c>
      <c r="G55" s="63" t="s">
        <v>22</v>
      </c>
      <c r="H55" s="99" t="s">
        <v>22</v>
      </c>
      <c r="I55" s="99">
        <f>VLOOKUP($B55,'Xwalk to ICIS Data Sub. Service'!$B$4:$O$410,9,FALSE)</f>
        <v>2</v>
      </c>
      <c r="J55" s="82">
        <f>VLOOKUP($B55,'Xwalk to ICIS Data Sub. Service'!$B$4:$O$410,10,FALSE)</f>
        <v>42725</v>
      </c>
      <c r="K55" s="86" t="str">
        <f>VLOOKUP($B55,'Xwalk to ICIS Data Sub. Service'!$B$4:$O$410,11,FALSE)</f>
        <v>5.10</v>
      </c>
      <c r="L55" s="86" t="str">
        <f>VLOOKUP($B55,'Xwalk to ICIS Data Sub. Service'!$B$4:$O$410,12,FALSE)</f>
        <v/>
      </c>
      <c r="M55" s="86" t="str">
        <f>VLOOKUP($B55,'Xwalk to ICIS Data Sub. Service'!$B$4:$O$410,13,FALSE)</f>
        <v>ICIS-NPDES</v>
      </c>
      <c r="N55" s="82" t="str">
        <f>VLOOKUP($B55,'Xwalk to ICIS Data Sub. Service'!$B$4:$O$410,14,FALSE)</f>
        <v>Yes</v>
      </c>
      <c r="O55" s="82"/>
    </row>
    <row r="56" spans="1:15" ht="90" x14ac:dyDescent="0.25">
      <c r="A56" s="111">
        <f t="shared" si="2"/>
        <v>47</v>
      </c>
      <c r="B56" s="60" t="s">
        <v>72</v>
      </c>
      <c r="C56" s="61" t="s">
        <v>21</v>
      </c>
      <c r="D56" s="62" t="s">
        <v>22</v>
      </c>
      <c r="E56" s="63" t="s">
        <v>22</v>
      </c>
      <c r="F56" s="61" t="s">
        <v>22</v>
      </c>
      <c r="G56" s="63" t="s">
        <v>22</v>
      </c>
      <c r="H56" s="99"/>
      <c r="I56" s="99">
        <f>VLOOKUP($B56,'Xwalk to ICIS Data Sub. Service'!$B$4:$O$410,9,FALSE)</f>
        <v>2</v>
      </c>
      <c r="J56" s="82">
        <f>VLOOKUP($B56,'Xwalk to ICIS Data Sub. Service'!$B$4:$O$410,10,FALSE)</f>
        <v>42725</v>
      </c>
      <c r="K56" s="86" t="str">
        <f>VLOOKUP($B56,'Xwalk to ICIS Data Sub. Service'!$B$4:$O$410,11,FALSE)</f>
        <v>5.10</v>
      </c>
      <c r="L56" s="86" t="str">
        <f>VLOOKUP($B56,'Xwalk to ICIS Data Sub. Service'!$B$4:$O$410,12,FALSE)</f>
        <v/>
      </c>
      <c r="M56" s="86" t="str">
        <f>VLOOKUP($B56,'Xwalk to ICIS Data Sub. Service'!$B$4:$O$410,13,FALSE)</f>
        <v>ICIS-NPDES</v>
      </c>
      <c r="N56" s="82" t="str">
        <f>VLOOKUP($B56,'Xwalk to ICIS Data Sub. Service'!$B$4:$O$410,14,FALSE)</f>
        <v>Yes</v>
      </c>
      <c r="O56" s="82" t="s">
        <v>73</v>
      </c>
    </row>
    <row r="57" spans="1:15" ht="90" x14ac:dyDescent="0.25">
      <c r="A57" s="111">
        <f t="shared" si="2"/>
        <v>48</v>
      </c>
      <c r="B57" s="60" t="s">
        <v>74</v>
      </c>
      <c r="C57" s="61" t="s">
        <v>21</v>
      </c>
      <c r="D57" s="62" t="s">
        <v>22</v>
      </c>
      <c r="E57" s="63" t="s">
        <v>22</v>
      </c>
      <c r="F57" s="61" t="s">
        <v>22</v>
      </c>
      <c r="G57" s="63" t="s">
        <v>22</v>
      </c>
      <c r="H57" s="99" t="s">
        <v>22</v>
      </c>
      <c r="I57" s="99">
        <f>VLOOKUP($B57,'Xwalk to ICIS Data Sub. Service'!$B$4:$O$410,9,FALSE)</f>
        <v>2</v>
      </c>
      <c r="J57" s="82">
        <f>VLOOKUP($B57,'Xwalk to ICIS Data Sub. Service'!$B$4:$O$410,10,FALSE)</f>
        <v>42725</v>
      </c>
      <c r="K57" s="86" t="str">
        <f>VLOOKUP($B57,'Xwalk to ICIS Data Sub. Service'!$B$4:$O$410,11,FALSE)</f>
        <v>5.10</v>
      </c>
      <c r="L57" s="86" t="str">
        <f>VLOOKUP($B57,'Xwalk to ICIS Data Sub. Service'!$B$4:$O$410,12,FALSE)</f>
        <v/>
      </c>
      <c r="M57" s="86" t="str">
        <f>VLOOKUP($B57,'Xwalk to ICIS Data Sub. Service'!$B$4:$O$410,13,FALSE)</f>
        <v>ICIS-NPDES</v>
      </c>
      <c r="N57" s="82" t="str">
        <f>VLOOKUP($B57,'Xwalk to ICIS Data Sub. Service'!$B$4:$O$410,14,FALSE)</f>
        <v>Yes</v>
      </c>
      <c r="O57" s="82" t="s">
        <v>73</v>
      </c>
    </row>
    <row r="58" spans="1:15" ht="45" x14ac:dyDescent="0.25">
      <c r="A58" s="111">
        <f t="shared" si="2"/>
        <v>49</v>
      </c>
      <c r="B58" s="60" t="s">
        <v>75</v>
      </c>
      <c r="C58" s="61" t="s">
        <v>21</v>
      </c>
      <c r="D58" s="62" t="s">
        <v>22</v>
      </c>
      <c r="E58" s="63" t="s">
        <v>22</v>
      </c>
      <c r="F58" s="61" t="s">
        <v>22</v>
      </c>
      <c r="G58" s="63" t="s">
        <v>22</v>
      </c>
      <c r="H58" s="99" t="s">
        <v>21</v>
      </c>
      <c r="I58" s="99">
        <f>VLOOKUP($B58,'Xwalk to ICIS Data Sub. Service'!$B$4:$O$410,9,FALSE)</f>
        <v>1</v>
      </c>
      <c r="J58" s="82">
        <f>VLOOKUP($B58,'Xwalk to ICIS Data Sub. Service'!$B$4:$O$410,10,FALSE)</f>
        <v>42634</v>
      </c>
      <c r="K58" s="86" t="str">
        <f>VLOOKUP($B58,'Xwalk to ICIS Data Sub. Service'!$B$4:$O$410,11,FALSE)</f>
        <v>5.10</v>
      </c>
      <c r="L58" s="86" t="str">
        <f>VLOOKUP($B58,'Xwalk to ICIS Data Sub. Service'!$B$4:$O$410,12,FALSE)</f>
        <v/>
      </c>
      <c r="M58" s="86" t="str">
        <f>VLOOKUP($B58,'Xwalk to ICIS Data Sub. Service'!$B$4:$O$410,13,FALSE)</f>
        <v>ICIS-NPDES</v>
      </c>
      <c r="N58" s="82" t="str">
        <f>VLOOKUP($B58,'Xwalk to ICIS Data Sub. Service'!$B$4:$O$410,14,FALSE)</f>
        <v>Yes</v>
      </c>
      <c r="O58" s="82" t="s">
        <v>76</v>
      </c>
    </row>
    <row r="59" spans="1:15" x14ac:dyDescent="0.25">
      <c r="A59" s="111">
        <f t="shared" si="2"/>
        <v>50</v>
      </c>
      <c r="B59" s="60" t="s">
        <v>77</v>
      </c>
      <c r="C59" s="61" t="s">
        <v>21</v>
      </c>
      <c r="D59" s="62" t="s">
        <v>22</v>
      </c>
      <c r="E59" s="63" t="s">
        <v>22</v>
      </c>
      <c r="F59" s="61" t="s">
        <v>22</v>
      </c>
      <c r="G59" s="63" t="s">
        <v>22</v>
      </c>
      <c r="H59" s="99" t="s">
        <v>21</v>
      </c>
      <c r="I59" s="99">
        <f>VLOOKUP($B59,'Xwalk to ICIS Data Sub. Service'!$B$4:$O$410,9,FALSE)</f>
        <v>1</v>
      </c>
      <c r="J59" s="82">
        <f>VLOOKUP($B59,'Xwalk to ICIS Data Sub. Service'!$B$4:$O$410,10,FALSE)</f>
        <v>42634</v>
      </c>
      <c r="K59" s="86" t="str">
        <f>VLOOKUP($B59,'Xwalk to ICIS Data Sub. Service'!$B$4:$O$410,11,FALSE)</f>
        <v>5.10</v>
      </c>
      <c r="L59" s="86" t="str">
        <f>VLOOKUP($B59,'Xwalk to ICIS Data Sub. Service'!$B$4:$O$410,12,FALSE)</f>
        <v/>
      </c>
      <c r="M59" s="86" t="str">
        <f>VLOOKUP($B59,'Xwalk to ICIS Data Sub. Service'!$B$4:$O$410,13,FALSE)</f>
        <v>ICIS-NPDES</v>
      </c>
      <c r="N59" s="82" t="str">
        <f>VLOOKUP($B59,'Xwalk to ICIS Data Sub. Service'!$B$4:$O$410,14,FALSE)</f>
        <v>Yes</v>
      </c>
      <c r="O59" s="82"/>
    </row>
    <row r="60" spans="1:15" x14ac:dyDescent="0.25">
      <c r="A60" s="111">
        <f t="shared" si="2"/>
        <v>51</v>
      </c>
      <c r="B60" s="60" t="s">
        <v>78</v>
      </c>
      <c r="C60" s="61" t="s">
        <v>21</v>
      </c>
      <c r="D60" s="62" t="s">
        <v>22</v>
      </c>
      <c r="E60" s="63" t="s">
        <v>22</v>
      </c>
      <c r="F60" s="61" t="s">
        <v>22</v>
      </c>
      <c r="G60" s="63" t="s">
        <v>22</v>
      </c>
      <c r="H60" s="99" t="s">
        <v>21</v>
      </c>
      <c r="I60" s="99">
        <f>VLOOKUP($B60,'Xwalk to ICIS Data Sub. Service'!$B$4:$O$410,9,FALSE)</f>
        <v>1</v>
      </c>
      <c r="J60" s="82">
        <f>VLOOKUP($B60,'Xwalk to ICIS Data Sub. Service'!$B$4:$O$410,10,FALSE)</f>
        <v>42634</v>
      </c>
      <c r="K60" s="86" t="str">
        <f>VLOOKUP($B60,'Xwalk to ICIS Data Sub. Service'!$B$4:$O$410,11,FALSE)</f>
        <v>5.10</v>
      </c>
      <c r="L60" s="86" t="str">
        <f>VLOOKUP($B60,'Xwalk to ICIS Data Sub. Service'!$B$4:$O$410,12,FALSE)</f>
        <v/>
      </c>
      <c r="M60" s="86" t="str">
        <f>VLOOKUP($B60,'Xwalk to ICIS Data Sub. Service'!$B$4:$O$410,13,FALSE)</f>
        <v>ICIS-NPDES</v>
      </c>
      <c r="N60" s="82" t="str">
        <f>VLOOKUP($B60,'Xwalk to ICIS Data Sub. Service'!$B$4:$O$410,14,FALSE)</f>
        <v>Yes</v>
      </c>
      <c r="O60" s="82"/>
    </row>
    <row r="61" spans="1:15" x14ac:dyDescent="0.25">
      <c r="A61" s="111">
        <f t="shared" si="2"/>
        <v>52</v>
      </c>
      <c r="B61" s="60" t="s">
        <v>79</v>
      </c>
      <c r="C61" s="61" t="s">
        <v>21</v>
      </c>
      <c r="D61" s="62" t="s">
        <v>22</v>
      </c>
      <c r="E61" s="63" t="s">
        <v>22</v>
      </c>
      <c r="F61" s="61" t="s">
        <v>22</v>
      </c>
      <c r="G61" s="63" t="s">
        <v>22</v>
      </c>
      <c r="H61" s="99" t="s">
        <v>21</v>
      </c>
      <c r="I61" s="99">
        <f>VLOOKUP($B61,'Xwalk to ICIS Data Sub. Service'!$B$4:$O$410,9,FALSE)</f>
        <v>1</v>
      </c>
      <c r="J61" s="82">
        <f>VLOOKUP($B61,'Xwalk to ICIS Data Sub. Service'!$B$4:$O$410,10,FALSE)</f>
        <v>42634</v>
      </c>
      <c r="K61" s="86" t="str">
        <f>VLOOKUP($B61,'Xwalk to ICIS Data Sub. Service'!$B$4:$O$410,11,FALSE)</f>
        <v>5.10</v>
      </c>
      <c r="L61" s="86" t="str">
        <f>VLOOKUP($B61,'Xwalk to ICIS Data Sub. Service'!$B$4:$O$410,12,FALSE)</f>
        <v/>
      </c>
      <c r="M61" s="86" t="str">
        <f>VLOOKUP($B61,'Xwalk to ICIS Data Sub. Service'!$B$4:$O$410,13,FALSE)</f>
        <v>ICIS-NPDES</v>
      </c>
      <c r="N61" s="82" t="str">
        <f>VLOOKUP($B61,'Xwalk to ICIS Data Sub. Service'!$B$4:$O$410,14,FALSE)</f>
        <v>Yes</v>
      </c>
      <c r="O61" s="82"/>
    </row>
    <row r="62" spans="1:15" x14ac:dyDescent="0.25">
      <c r="A62" s="111">
        <f t="shared" si="2"/>
        <v>53</v>
      </c>
      <c r="B62" s="60" t="s">
        <v>80</v>
      </c>
      <c r="C62" s="61" t="s">
        <v>21</v>
      </c>
      <c r="D62" s="62" t="s">
        <v>22</v>
      </c>
      <c r="E62" s="63" t="s">
        <v>22</v>
      </c>
      <c r="F62" s="61" t="s">
        <v>22</v>
      </c>
      <c r="G62" s="63" t="s">
        <v>22</v>
      </c>
      <c r="H62" s="99" t="s">
        <v>21</v>
      </c>
      <c r="I62" s="99">
        <f>VLOOKUP($B62,'Xwalk to ICIS Data Sub. Service'!$B$4:$O$410,9,FALSE)</f>
        <v>1</v>
      </c>
      <c r="J62" s="82">
        <f>VLOOKUP($B62,'Xwalk to ICIS Data Sub. Service'!$B$4:$O$410,10,FALSE)</f>
        <v>42634</v>
      </c>
      <c r="K62" s="86" t="str">
        <f>VLOOKUP($B62,'Xwalk to ICIS Data Sub. Service'!$B$4:$O$410,11,FALSE)</f>
        <v>5.10</v>
      </c>
      <c r="L62" s="86" t="str">
        <f>VLOOKUP($B62,'Xwalk to ICIS Data Sub. Service'!$B$4:$O$410,12,FALSE)</f>
        <v/>
      </c>
      <c r="M62" s="86" t="str">
        <f>VLOOKUP($B62,'Xwalk to ICIS Data Sub. Service'!$B$4:$O$410,13,FALSE)</f>
        <v>ICIS-NPDES</v>
      </c>
      <c r="N62" s="82" t="str">
        <f>VLOOKUP($B62,'Xwalk to ICIS Data Sub. Service'!$B$4:$O$410,14,FALSE)</f>
        <v>Yes</v>
      </c>
      <c r="O62" s="82"/>
    </row>
    <row r="63" spans="1:15" x14ac:dyDescent="0.25">
      <c r="A63" s="111">
        <f t="shared" si="2"/>
        <v>54</v>
      </c>
      <c r="B63" s="60" t="s">
        <v>81</v>
      </c>
      <c r="C63" s="61"/>
      <c r="D63" s="62" t="s">
        <v>22</v>
      </c>
      <c r="E63" s="63" t="s">
        <v>22</v>
      </c>
      <c r="F63" s="61" t="s">
        <v>21</v>
      </c>
      <c r="G63" s="63" t="s">
        <v>22</v>
      </c>
      <c r="H63" s="99" t="s">
        <v>22</v>
      </c>
      <c r="I63" s="99">
        <f>VLOOKUP($B63,'Xwalk to ICIS Data Sub. Service'!$B$4:$O$410,9,FALSE)</f>
        <v>3</v>
      </c>
      <c r="J63" s="82">
        <f>VLOOKUP($B63,'Xwalk to ICIS Data Sub. Service'!$B$4:$O$410,10,FALSE)</f>
        <v>46012</v>
      </c>
      <c r="K63" s="90" t="str">
        <f>VLOOKUP($B63,'Xwalk to ICIS Data Sub. Service'!$B$4:$O$410,11,FALSE)</f>
        <v>5.12</v>
      </c>
      <c r="L63" s="90" t="str">
        <f>VLOOKUP($B63,'Xwalk to ICIS Data Sub. Service'!$B$4:$O$410,12,FALSE)</f>
        <v>X</v>
      </c>
      <c r="M63" s="90" t="str">
        <f>VLOOKUP($B63,'Xwalk to ICIS Data Sub. Service'!$B$4:$O$410,13,FALSE)</f>
        <v>ICIS-NPDES</v>
      </c>
      <c r="N63" s="82" t="str">
        <f>VLOOKUP($B63,'Xwalk to ICIS Data Sub. Service'!$B$4:$O$410,14,FALSE)</f>
        <v>Yes</v>
      </c>
      <c r="O63" s="82" t="s">
        <v>82</v>
      </c>
    </row>
    <row r="64" spans="1:15" x14ac:dyDescent="0.25">
      <c r="A64" s="111">
        <f t="shared" si="2"/>
        <v>55</v>
      </c>
      <c r="B64" s="60" t="s">
        <v>83</v>
      </c>
      <c r="C64" s="61" t="s">
        <v>21</v>
      </c>
      <c r="D64" s="62" t="s">
        <v>22</v>
      </c>
      <c r="E64" s="63" t="s">
        <v>22</v>
      </c>
      <c r="F64" s="61" t="s">
        <v>22</v>
      </c>
      <c r="G64" s="63" t="s">
        <v>22</v>
      </c>
      <c r="H64" s="99" t="s">
        <v>22</v>
      </c>
      <c r="I64" s="99">
        <f>VLOOKUP($B64,'Xwalk to ICIS Data Sub. Service'!$B$4:$O$410,9,FALSE)</f>
        <v>2</v>
      </c>
      <c r="J64" s="82">
        <f>VLOOKUP($B64,'Xwalk to ICIS Data Sub. Service'!$B$4:$O$410,10,FALSE)</f>
        <v>42725</v>
      </c>
      <c r="K64" s="86" t="str">
        <f>VLOOKUP($B64,'Xwalk to ICIS Data Sub. Service'!$B$4:$O$410,11,FALSE)</f>
        <v>5.10</v>
      </c>
      <c r="L64" s="86" t="str">
        <f>VLOOKUP($B64,'Xwalk to ICIS Data Sub. Service'!$B$4:$O$410,12,FALSE)</f>
        <v/>
      </c>
      <c r="M64" s="86" t="str">
        <f>VLOOKUP($B64,'Xwalk to ICIS Data Sub. Service'!$B$4:$O$410,13,FALSE)</f>
        <v>ICIS-NPDES</v>
      </c>
      <c r="N64" s="82" t="str">
        <f>VLOOKUP($B64,'Xwalk to ICIS Data Sub. Service'!$B$4:$O$410,14,FALSE)</f>
        <v>No</v>
      </c>
      <c r="O64" s="82" t="s">
        <v>84</v>
      </c>
    </row>
    <row r="65" spans="1:15" x14ac:dyDescent="0.25">
      <c r="A65" s="111">
        <f t="shared" si="2"/>
        <v>56</v>
      </c>
      <c r="B65" s="60" t="s">
        <v>85</v>
      </c>
      <c r="C65" s="61" t="s">
        <v>21</v>
      </c>
      <c r="D65" s="62" t="s">
        <v>22</v>
      </c>
      <c r="E65" s="63" t="s">
        <v>22</v>
      </c>
      <c r="F65" s="61" t="s">
        <v>22</v>
      </c>
      <c r="G65" s="63" t="s">
        <v>22</v>
      </c>
      <c r="H65" s="99" t="s">
        <v>22</v>
      </c>
      <c r="I65" s="99">
        <f>VLOOKUP($B65,'Xwalk to ICIS Data Sub. Service'!$B$4:$O$410,9,FALSE)</f>
        <v>2</v>
      </c>
      <c r="J65" s="82">
        <f>VLOOKUP($B65,'Xwalk to ICIS Data Sub. Service'!$B$4:$O$410,10,FALSE)</f>
        <v>42725</v>
      </c>
      <c r="K65" s="86" t="str">
        <f>VLOOKUP($B65,'Xwalk to ICIS Data Sub. Service'!$B$4:$O$410,11,FALSE)</f>
        <v>5.10</v>
      </c>
      <c r="L65" s="86" t="str">
        <f>VLOOKUP($B65,'Xwalk to ICIS Data Sub. Service'!$B$4:$O$410,12,FALSE)</f>
        <v/>
      </c>
      <c r="M65" s="86" t="str">
        <f>VLOOKUP($B65,'Xwalk to ICIS Data Sub. Service'!$B$4:$O$410,13,FALSE)</f>
        <v>ICIS-NPDES</v>
      </c>
      <c r="N65" s="82" t="str">
        <f>VLOOKUP($B65,'Xwalk to ICIS Data Sub. Service'!$B$4:$O$410,14,FALSE)</f>
        <v>No</v>
      </c>
      <c r="O65" s="82" t="s">
        <v>84</v>
      </c>
    </row>
    <row r="66" spans="1:15" x14ac:dyDescent="0.25">
      <c r="A66" s="111">
        <f t="shared" si="2"/>
        <v>57</v>
      </c>
      <c r="B66" s="60" t="s">
        <v>86</v>
      </c>
      <c r="C66" s="61" t="s">
        <v>21</v>
      </c>
      <c r="D66" s="62" t="s">
        <v>22</v>
      </c>
      <c r="E66" s="63" t="s">
        <v>22</v>
      </c>
      <c r="F66" s="61" t="s">
        <v>22</v>
      </c>
      <c r="G66" s="63" t="s">
        <v>22</v>
      </c>
      <c r="H66" s="99" t="s">
        <v>22</v>
      </c>
      <c r="I66" s="99">
        <f>VLOOKUP($B66,'Xwalk to ICIS Data Sub. Service'!$B$4:$O$410,9,FALSE)</f>
        <v>2</v>
      </c>
      <c r="J66" s="82">
        <f>VLOOKUP($B66,'Xwalk to ICIS Data Sub. Service'!$B$4:$O$410,10,FALSE)</f>
        <v>42725</v>
      </c>
      <c r="K66" s="86" t="str">
        <f>VLOOKUP($B66,'Xwalk to ICIS Data Sub. Service'!$B$4:$O$410,11,FALSE)</f>
        <v>5.10</v>
      </c>
      <c r="L66" s="86" t="str">
        <f>VLOOKUP($B66,'Xwalk to ICIS Data Sub. Service'!$B$4:$O$410,12,FALSE)</f>
        <v/>
      </c>
      <c r="M66" s="86" t="str">
        <f>VLOOKUP($B66,'Xwalk to ICIS Data Sub. Service'!$B$4:$O$410,13,FALSE)</f>
        <v>ICIS-NPDES</v>
      </c>
      <c r="N66" s="82" t="str">
        <f>VLOOKUP($B66,'Xwalk to ICIS Data Sub. Service'!$B$4:$O$410,14,FALSE)</f>
        <v>Yes</v>
      </c>
      <c r="O66" s="82" t="s">
        <v>84</v>
      </c>
    </row>
    <row r="67" spans="1:15" x14ac:dyDescent="0.25">
      <c r="A67" s="111">
        <f t="shared" si="2"/>
        <v>58</v>
      </c>
      <c r="B67" s="60" t="s">
        <v>87</v>
      </c>
      <c r="C67" s="61" t="s">
        <v>21</v>
      </c>
      <c r="D67" s="62" t="s">
        <v>22</v>
      </c>
      <c r="E67" s="63" t="s">
        <v>22</v>
      </c>
      <c r="F67" s="61" t="s">
        <v>22</v>
      </c>
      <c r="G67" s="63" t="s">
        <v>22</v>
      </c>
      <c r="H67" s="99" t="s">
        <v>22</v>
      </c>
      <c r="I67" s="99">
        <f>VLOOKUP($B67,'Xwalk to ICIS Data Sub. Service'!$B$4:$O$410,9,FALSE)</f>
        <v>2</v>
      </c>
      <c r="J67" s="82">
        <f>VLOOKUP($B67,'Xwalk to ICIS Data Sub. Service'!$B$4:$O$410,10,FALSE)</f>
        <v>42725</v>
      </c>
      <c r="K67" s="86" t="str">
        <f>VLOOKUP($B67,'Xwalk to ICIS Data Sub. Service'!$B$4:$O$410,11,FALSE)</f>
        <v>5.10</v>
      </c>
      <c r="L67" s="86" t="str">
        <f>VLOOKUP($B67,'Xwalk to ICIS Data Sub. Service'!$B$4:$O$410,12,FALSE)</f>
        <v/>
      </c>
      <c r="M67" s="86" t="str">
        <f>VLOOKUP($B67,'Xwalk to ICIS Data Sub. Service'!$B$4:$O$410,13,FALSE)</f>
        <v>ICIS-NPDES</v>
      </c>
      <c r="N67" s="82" t="str">
        <f>VLOOKUP($B67,'Xwalk to ICIS Data Sub. Service'!$B$4:$O$410,14,FALSE)</f>
        <v>Yes</v>
      </c>
      <c r="O67" s="82" t="s">
        <v>84</v>
      </c>
    </row>
    <row r="68" spans="1:15" x14ac:dyDescent="0.25">
      <c r="A68" s="111">
        <f t="shared" si="2"/>
        <v>59</v>
      </c>
      <c r="B68" s="60" t="s">
        <v>88</v>
      </c>
      <c r="C68" s="61" t="s">
        <v>21</v>
      </c>
      <c r="D68" s="62" t="s">
        <v>22</v>
      </c>
      <c r="E68" s="63" t="s">
        <v>22</v>
      </c>
      <c r="F68" s="61" t="s">
        <v>22</v>
      </c>
      <c r="G68" s="63" t="s">
        <v>22</v>
      </c>
      <c r="H68" s="99" t="s">
        <v>22</v>
      </c>
      <c r="I68" s="99">
        <f>VLOOKUP($B68,'Xwalk to ICIS Data Sub. Service'!$B$4:$O$410,9,FALSE)</f>
        <v>2</v>
      </c>
      <c r="J68" s="82">
        <f>VLOOKUP($B68,'Xwalk to ICIS Data Sub. Service'!$B$4:$O$410,10,FALSE)</f>
        <v>42725</v>
      </c>
      <c r="K68" s="86" t="str">
        <f>VLOOKUP($B68,'Xwalk to ICIS Data Sub. Service'!$B$4:$O$410,11,FALSE)</f>
        <v>5.10</v>
      </c>
      <c r="L68" s="86" t="str">
        <f>VLOOKUP($B68,'Xwalk to ICIS Data Sub. Service'!$B$4:$O$410,12,FALSE)</f>
        <v/>
      </c>
      <c r="M68" s="86" t="str">
        <f>VLOOKUP($B68,'Xwalk to ICIS Data Sub. Service'!$B$4:$O$410,13,FALSE)</f>
        <v>ICIS-NPDES</v>
      </c>
      <c r="N68" s="82" t="str">
        <f>VLOOKUP($B68,'Xwalk to ICIS Data Sub. Service'!$B$4:$O$410,14,FALSE)</f>
        <v>Yes</v>
      </c>
      <c r="O68" s="82"/>
    </row>
    <row r="69" spans="1:15" x14ac:dyDescent="0.25">
      <c r="A69" s="111">
        <f t="shared" si="2"/>
        <v>60</v>
      </c>
      <c r="B69" s="60" t="s">
        <v>89</v>
      </c>
      <c r="C69" s="61" t="s">
        <v>21</v>
      </c>
      <c r="D69" s="62" t="s">
        <v>22</v>
      </c>
      <c r="E69" s="63" t="s">
        <v>22</v>
      </c>
      <c r="F69" s="61" t="s">
        <v>22</v>
      </c>
      <c r="G69" s="63" t="s">
        <v>22</v>
      </c>
      <c r="H69" s="99" t="s">
        <v>22</v>
      </c>
      <c r="I69" s="99">
        <f>VLOOKUP($B69,'Xwalk to ICIS Data Sub. Service'!$B$4:$O$410,9,FALSE)</f>
        <v>2</v>
      </c>
      <c r="J69" s="82">
        <f>VLOOKUP($B69,'Xwalk to ICIS Data Sub. Service'!$B$4:$O$410,10,FALSE)</f>
        <v>42725</v>
      </c>
      <c r="K69" s="86" t="str">
        <f>VLOOKUP($B69,'Xwalk to ICIS Data Sub. Service'!$B$4:$O$410,11,FALSE)</f>
        <v>5.10</v>
      </c>
      <c r="L69" s="86" t="str">
        <f>VLOOKUP($B69,'Xwalk to ICIS Data Sub. Service'!$B$4:$O$410,12,FALSE)</f>
        <v/>
      </c>
      <c r="M69" s="86" t="str">
        <f>VLOOKUP($B69,'Xwalk to ICIS Data Sub. Service'!$B$4:$O$410,13,FALSE)</f>
        <v>ICIS-NPDES</v>
      </c>
      <c r="N69" s="82" t="str">
        <f>VLOOKUP($B69,'Xwalk to ICIS Data Sub. Service'!$B$4:$O$410,14,FALSE)</f>
        <v>Yes</v>
      </c>
      <c r="O69" s="82"/>
    </row>
    <row r="70" spans="1:15" x14ac:dyDescent="0.25">
      <c r="A70" s="111">
        <f t="shared" si="2"/>
        <v>61</v>
      </c>
      <c r="B70" s="60" t="s">
        <v>90</v>
      </c>
      <c r="C70" s="61" t="s">
        <v>21</v>
      </c>
      <c r="D70" s="62" t="s">
        <v>22</v>
      </c>
      <c r="E70" s="63" t="s">
        <v>22</v>
      </c>
      <c r="F70" s="61" t="s">
        <v>22</v>
      </c>
      <c r="G70" s="63" t="s">
        <v>22</v>
      </c>
      <c r="H70" s="99" t="s">
        <v>22</v>
      </c>
      <c r="I70" s="99">
        <f>VLOOKUP($B70,'Xwalk to ICIS Data Sub. Service'!$B$4:$O$410,9,FALSE)</f>
        <v>2</v>
      </c>
      <c r="J70" s="82">
        <f>VLOOKUP($B70,'Xwalk to ICIS Data Sub. Service'!$B$4:$O$410,10,FALSE)</f>
        <v>42725</v>
      </c>
      <c r="K70" s="86" t="str">
        <f>VLOOKUP($B70,'Xwalk to ICIS Data Sub. Service'!$B$4:$O$410,11,FALSE)</f>
        <v>5.10</v>
      </c>
      <c r="L70" s="86" t="str">
        <f>VLOOKUP($B70,'Xwalk to ICIS Data Sub. Service'!$B$4:$O$410,12,FALSE)</f>
        <v/>
      </c>
      <c r="M70" s="86" t="str">
        <f>VLOOKUP($B70,'Xwalk to ICIS Data Sub. Service'!$B$4:$O$410,13,FALSE)</f>
        <v>ICIS-NPDES</v>
      </c>
      <c r="N70" s="82" t="str">
        <f>VLOOKUP($B70,'Xwalk to ICIS Data Sub. Service'!$B$4:$O$410,14,FALSE)</f>
        <v>Yes</v>
      </c>
      <c r="O70" s="82"/>
    </row>
    <row r="71" spans="1:15" x14ac:dyDescent="0.25">
      <c r="A71" s="111">
        <f t="shared" si="2"/>
        <v>62</v>
      </c>
      <c r="B71" s="60" t="s">
        <v>91</v>
      </c>
      <c r="C71" s="61" t="s">
        <v>21</v>
      </c>
      <c r="D71" s="62" t="s">
        <v>22</v>
      </c>
      <c r="E71" s="63" t="s">
        <v>22</v>
      </c>
      <c r="F71" s="61" t="s">
        <v>22</v>
      </c>
      <c r="G71" s="63" t="s">
        <v>22</v>
      </c>
      <c r="H71" s="99" t="s">
        <v>22</v>
      </c>
      <c r="I71" s="99">
        <f>VLOOKUP($B71,'Xwalk to ICIS Data Sub. Service'!$B$4:$O$410,9,FALSE)</f>
        <v>2</v>
      </c>
      <c r="J71" s="82">
        <f>VLOOKUP($B71,'Xwalk to ICIS Data Sub. Service'!$B$4:$O$410,10,FALSE)</f>
        <v>42725</v>
      </c>
      <c r="K71" s="86" t="str">
        <f>VLOOKUP($B71,'Xwalk to ICIS Data Sub. Service'!$B$4:$O$410,11,FALSE)</f>
        <v>5.10</v>
      </c>
      <c r="L71" s="86" t="str">
        <f>VLOOKUP($B71,'Xwalk to ICIS Data Sub. Service'!$B$4:$O$410,12,FALSE)</f>
        <v/>
      </c>
      <c r="M71" s="86" t="str">
        <f>VLOOKUP($B71,'Xwalk to ICIS Data Sub. Service'!$B$4:$O$410,13,FALSE)</f>
        <v>ICIS-NPDES</v>
      </c>
      <c r="N71" s="82" t="str">
        <f>VLOOKUP($B71,'Xwalk to ICIS Data Sub. Service'!$B$4:$O$410,14,FALSE)</f>
        <v>Yes</v>
      </c>
      <c r="O71" s="82"/>
    </row>
    <row r="72" spans="1:15" x14ac:dyDescent="0.25">
      <c r="A72" s="111">
        <f t="shared" si="2"/>
        <v>63</v>
      </c>
      <c r="B72" s="60" t="s">
        <v>92</v>
      </c>
      <c r="C72" s="61" t="s">
        <v>21</v>
      </c>
      <c r="D72" s="62" t="s">
        <v>22</v>
      </c>
      <c r="E72" s="63" t="s">
        <v>22</v>
      </c>
      <c r="F72" s="61" t="s">
        <v>22</v>
      </c>
      <c r="G72" s="63" t="s">
        <v>22</v>
      </c>
      <c r="H72" s="99" t="s">
        <v>22</v>
      </c>
      <c r="I72" s="99">
        <f>VLOOKUP($B72,'Xwalk to ICIS Data Sub. Service'!$B$4:$O$410,9,FALSE)</f>
        <v>2</v>
      </c>
      <c r="J72" s="82">
        <f>VLOOKUP($B72,'Xwalk to ICIS Data Sub. Service'!$B$4:$O$410,10,FALSE)</f>
        <v>42725</v>
      </c>
      <c r="K72" s="86" t="str">
        <f>VLOOKUP($B72,'Xwalk to ICIS Data Sub. Service'!$B$4:$O$410,11,FALSE)</f>
        <v>5.10</v>
      </c>
      <c r="L72" s="86" t="str">
        <f>VLOOKUP($B72,'Xwalk to ICIS Data Sub. Service'!$B$4:$O$410,12,FALSE)</f>
        <v/>
      </c>
      <c r="M72" s="86" t="str">
        <f>VLOOKUP($B72,'Xwalk to ICIS Data Sub. Service'!$B$4:$O$410,13,FALSE)</f>
        <v>ICIS-NPDES</v>
      </c>
      <c r="N72" s="82" t="str">
        <f>VLOOKUP($B72,'Xwalk to ICIS Data Sub. Service'!$B$4:$O$410,14,FALSE)</f>
        <v>Yes</v>
      </c>
      <c r="O72" s="82"/>
    </row>
    <row r="73" spans="1:15" x14ac:dyDescent="0.25">
      <c r="A73" s="111">
        <f t="shared" si="2"/>
        <v>64</v>
      </c>
      <c r="B73" s="60" t="s">
        <v>93</v>
      </c>
      <c r="C73" s="61" t="s">
        <v>21</v>
      </c>
      <c r="D73" s="62" t="s">
        <v>22</v>
      </c>
      <c r="E73" s="63" t="s">
        <v>22</v>
      </c>
      <c r="F73" s="61" t="s">
        <v>22</v>
      </c>
      <c r="G73" s="63" t="s">
        <v>22</v>
      </c>
      <c r="H73" s="99" t="s">
        <v>22</v>
      </c>
      <c r="I73" s="99">
        <f>VLOOKUP($B73,'Xwalk to ICIS Data Sub. Service'!$B$4:$O$410,9,FALSE)</f>
        <v>2</v>
      </c>
      <c r="J73" s="82">
        <f>VLOOKUP($B73,'Xwalk to ICIS Data Sub. Service'!$B$4:$O$410,10,FALSE)</f>
        <v>42725</v>
      </c>
      <c r="K73" s="86" t="str">
        <f>VLOOKUP($B73,'Xwalk to ICIS Data Sub. Service'!$B$4:$O$410,11,FALSE)</f>
        <v>5.10</v>
      </c>
      <c r="L73" s="86" t="str">
        <f>VLOOKUP($B73,'Xwalk to ICIS Data Sub. Service'!$B$4:$O$410,12,FALSE)</f>
        <v/>
      </c>
      <c r="M73" s="86" t="str">
        <f>VLOOKUP($B73,'Xwalk to ICIS Data Sub. Service'!$B$4:$O$410,13,FALSE)</f>
        <v>ICIS-NPDES</v>
      </c>
      <c r="N73" s="82" t="str">
        <f>VLOOKUP($B73,'Xwalk to ICIS Data Sub. Service'!$B$4:$O$410,14,FALSE)</f>
        <v>Yes</v>
      </c>
      <c r="O73" s="82"/>
    </row>
    <row r="74" spans="1:15" x14ac:dyDescent="0.25">
      <c r="A74" s="111">
        <f t="shared" si="2"/>
        <v>65</v>
      </c>
      <c r="B74" s="60" t="s">
        <v>94</v>
      </c>
      <c r="C74" s="61" t="s">
        <v>21</v>
      </c>
      <c r="D74" s="62" t="s">
        <v>22</v>
      </c>
      <c r="E74" s="63" t="s">
        <v>22</v>
      </c>
      <c r="F74" s="61" t="s">
        <v>22</v>
      </c>
      <c r="G74" s="63" t="s">
        <v>22</v>
      </c>
      <c r="H74" s="99" t="s">
        <v>22</v>
      </c>
      <c r="I74" s="99">
        <f>VLOOKUP($B74,'Xwalk to ICIS Data Sub. Service'!$B$4:$O$410,9,FALSE)</f>
        <v>2</v>
      </c>
      <c r="J74" s="82">
        <f>VLOOKUP($B74,'Xwalk to ICIS Data Sub. Service'!$B$4:$O$410,10,FALSE)</f>
        <v>42725</v>
      </c>
      <c r="K74" s="86" t="str">
        <f>VLOOKUP($B74,'Xwalk to ICIS Data Sub. Service'!$B$4:$O$410,11,FALSE)</f>
        <v>5.10</v>
      </c>
      <c r="L74" s="86" t="str">
        <f>VLOOKUP($B74,'Xwalk to ICIS Data Sub. Service'!$B$4:$O$410,12,FALSE)</f>
        <v/>
      </c>
      <c r="M74" s="86" t="str">
        <f>VLOOKUP($B74,'Xwalk to ICIS Data Sub. Service'!$B$4:$O$410,13,FALSE)</f>
        <v>ICIS-NPDES</v>
      </c>
      <c r="N74" s="82" t="str">
        <f>VLOOKUP($B74,'Xwalk to ICIS Data Sub. Service'!$B$4:$O$410,14,FALSE)</f>
        <v>Yes</v>
      </c>
      <c r="O74" s="82"/>
    </row>
    <row r="75" spans="1:15" x14ac:dyDescent="0.25">
      <c r="A75" s="111">
        <f t="shared" ref="A75:A138" si="3">A74+1</f>
        <v>66</v>
      </c>
      <c r="B75" s="60" t="s">
        <v>95</v>
      </c>
      <c r="C75" s="61" t="s">
        <v>21</v>
      </c>
      <c r="D75" s="62" t="s">
        <v>22</v>
      </c>
      <c r="E75" s="63" t="s">
        <v>22</v>
      </c>
      <c r="F75" s="61" t="s">
        <v>22</v>
      </c>
      <c r="G75" s="63" t="s">
        <v>22</v>
      </c>
      <c r="H75" s="99" t="s">
        <v>21</v>
      </c>
      <c r="I75" s="99">
        <f>VLOOKUP($B75,'Xwalk to ICIS Data Sub. Service'!$B$4:$O$410,9,FALSE)</f>
        <v>1</v>
      </c>
      <c r="J75" s="82">
        <f>VLOOKUP($B75,'Xwalk to ICIS Data Sub. Service'!$B$4:$O$410,10,FALSE)</f>
        <v>42634</v>
      </c>
      <c r="K75" s="86" t="str">
        <f>VLOOKUP($B75,'Xwalk to ICIS Data Sub. Service'!$B$4:$O$410,11,FALSE)</f>
        <v>5.10</v>
      </c>
      <c r="L75" s="86" t="str">
        <f>VLOOKUP($B75,'Xwalk to ICIS Data Sub. Service'!$B$4:$O$410,12,FALSE)</f>
        <v/>
      </c>
      <c r="M75" s="86" t="str">
        <f>VLOOKUP($B75,'Xwalk to ICIS Data Sub. Service'!$B$4:$O$410,13,FALSE)</f>
        <v>ICIS-NPDES</v>
      </c>
      <c r="N75" s="82" t="str">
        <f>VLOOKUP($B75,'Xwalk to ICIS Data Sub. Service'!$B$4:$O$410,14,FALSE)</f>
        <v>Yes</v>
      </c>
      <c r="O75" s="82"/>
    </row>
    <row r="76" spans="1:15" x14ac:dyDescent="0.25">
      <c r="A76" s="111">
        <f t="shared" si="3"/>
        <v>67</v>
      </c>
      <c r="B76" s="60" t="s">
        <v>96</v>
      </c>
      <c r="C76" s="61" t="s">
        <v>21</v>
      </c>
      <c r="D76" s="62" t="s">
        <v>22</v>
      </c>
      <c r="E76" s="63" t="s">
        <v>22</v>
      </c>
      <c r="F76" s="61" t="s">
        <v>22</v>
      </c>
      <c r="G76" s="63" t="s">
        <v>22</v>
      </c>
      <c r="H76" s="99" t="s">
        <v>21</v>
      </c>
      <c r="I76" s="99">
        <f>VLOOKUP($B76,'Xwalk to ICIS Data Sub. Service'!$B$4:$O$410,9,FALSE)</f>
        <v>1</v>
      </c>
      <c r="J76" s="82">
        <f>VLOOKUP($B76,'Xwalk to ICIS Data Sub. Service'!$B$4:$O$410,10,FALSE)</f>
        <v>42634</v>
      </c>
      <c r="K76" s="86" t="str">
        <f>VLOOKUP($B76,'Xwalk to ICIS Data Sub. Service'!$B$4:$O$410,11,FALSE)</f>
        <v>5.10</v>
      </c>
      <c r="L76" s="86" t="str">
        <f>VLOOKUP($B76,'Xwalk to ICIS Data Sub. Service'!$B$4:$O$410,12,FALSE)</f>
        <v/>
      </c>
      <c r="M76" s="86" t="str">
        <f>VLOOKUP($B76,'Xwalk to ICIS Data Sub. Service'!$B$4:$O$410,13,FALSE)</f>
        <v>ICIS-NPDES</v>
      </c>
      <c r="N76" s="82" t="str">
        <f>VLOOKUP($B76,'Xwalk to ICIS Data Sub. Service'!$B$4:$O$410,14,FALSE)</f>
        <v>Yes</v>
      </c>
      <c r="O76" s="82"/>
    </row>
    <row r="77" spans="1:15" x14ac:dyDescent="0.25">
      <c r="A77" s="111">
        <f t="shared" si="3"/>
        <v>68</v>
      </c>
      <c r="B77" s="60" t="s">
        <v>97</v>
      </c>
      <c r="C77" s="61" t="s">
        <v>21</v>
      </c>
      <c r="D77" s="62" t="s">
        <v>22</v>
      </c>
      <c r="E77" s="63" t="s">
        <v>22</v>
      </c>
      <c r="F77" s="61" t="s">
        <v>22</v>
      </c>
      <c r="G77" s="63" t="s">
        <v>22</v>
      </c>
      <c r="H77" s="99" t="s">
        <v>22</v>
      </c>
      <c r="I77" s="99">
        <f>VLOOKUP($B77,'Xwalk to ICIS Data Sub. Service'!$B$4:$O$410,9,FALSE)</f>
        <v>2</v>
      </c>
      <c r="J77" s="82">
        <f>VLOOKUP($B77,'Xwalk to ICIS Data Sub. Service'!$B$4:$O$410,10,FALSE)</f>
        <v>42725</v>
      </c>
      <c r="K77" s="86" t="str">
        <f>VLOOKUP($B77,'Xwalk to ICIS Data Sub. Service'!$B$4:$O$410,11,FALSE)</f>
        <v>5.10</v>
      </c>
      <c r="L77" s="86" t="str">
        <f>VLOOKUP($B77,'Xwalk to ICIS Data Sub. Service'!$B$4:$O$410,12,FALSE)</f>
        <v/>
      </c>
      <c r="M77" s="86" t="str">
        <f>VLOOKUP($B77,'Xwalk to ICIS Data Sub. Service'!$B$4:$O$410,13,FALSE)</f>
        <v>ICIS-NPDES</v>
      </c>
      <c r="N77" s="82" t="str">
        <f>VLOOKUP($B77,'Xwalk to ICIS Data Sub. Service'!$B$4:$O$410,14,FALSE)</f>
        <v>Yes</v>
      </c>
      <c r="O77" s="82"/>
    </row>
    <row r="78" spans="1:15" x14ac:dyDescent="0.25">
      <c r="A78" s="111">
        <f t="shared" si="3"/>
        <v>69</v>
      </c>
      <c r="B78" s="60" t="s">
        <v>98</v>
      </c>
      <c r="C78" s="61" t="s">
        <v>21</v>
      </c>
      <c r="D78" s="62" t="s">
        <v>22</v>
      </c>
      <c r="E78" s="63" t="s">
        <v>22</v>
      </c>
      <c r="F78" s="61" t="s">
        <v>22</v>
      </c>
      <c r="G78" s="63" t="s">
        <v>22</v>
      </c>
      <c r="H78" s="99" t="s">
        <v>22</v>
      </c>
      <c r="I78" s="99">
        <f>VLOOKUP($B78,'Xwalk to ICIS Data Sub. Service'!$B$4:$O$410,9,FALSE)</f>
        <v>2</v>
      </c>
      <c r="J78" s="82">
        <f>VLOOKUP($B78,'Xwalk to ICIS Data Sub. Service'!$B$4:$O$410,10,FALSE)</f>
        <v>42725</v>
      </c>
      <c r="K78" s="86" t="str">
        <f>VLOOKUP($B78,'Xwalk to ICIS Data Sub. Service'!$B$4:$O$410,11,FALSE)</f>
        <v>5.10</v>
      </c>
      <c r="L78" s="86" t="str">
        <f>VLOOKUP($B78,'Xwalk to ICIS Data Sub. Service'!$B$4:$O$410,12,FALSE)</f>
        <v/>
      </c>
      <c r="M78" s="86" t="str">
        <f>VLOOKUP($B78,'Xwalk to ICIS Data Sub. Service'!$B$4:$O$410,13,FALSE)</f>
        <v>ICIS-NPDES</v>
      </c>
      <c r="N78" s="82" t="str">
        <f>VLOOKUP($B78,'Xwalk to ICIS Data Sub. Service'!$B$4:$O$410,14,FALSE)</f>
        <v>Yes</v>
      </c>
      <c r="O78" s="82"/>
    </row>
    <row r="79" spans="1:15" x14ac:dyDescent="0.25">
      <c r="A79" s="111">
        <f t="shared" si="3"/>
        <v>70</v>
      </c>
      <c r="B79" s="60" t="s">
        <v>99</v>
      </c>
      <c r="C79" s="61" t="s">
        <v>21</v>
      </c>
      <c r="D79" s="62" t="s">
        <v>22</v>
      </c>
      <c r="E79" s="63" t="s">
        <v>22</v>
      </c>
      <c r="F79" s="61" t="s">
        <v>22</v>
      </c>
      <c r="G79" s="63" t="s">
        <v>22</v>
      </c>
      <c r="H79" s="99" t="s">
        <v>22</v>
      </c>
      <c r="I79" s="99">
        <f>VLOOKUP($B79,'Xwalk to ICIS Data Sub. Service'!$B$4:$O$410,9,FALSE)</f>
        <v>2</v>
      </c>
      <c r="J79" s="82">
        <f>VLOOKUP($B79,'Xwalk to ICIS Data Sub. Service'!$B$4:$O$410,10,FALSE)</f>
        <v>42725</v>
      </c>
      <c r="K79" s="86" t="str">
        <f>VLOOKUP($B79,'Xwalk to ICIS Data Sub. Service'!$B$4:$O$410,11,FALSE)</f>
        <v>5.10</v>
      </c>
      <c r="L79" s="86" t="str">
        <f>VLOOKUP($B79,'Xwalk to ICIS Data Sub. Service'!$B$4:$O$410,12,FALSE)</f>
        <v/>
      </c>
      <c r="M79" s="86" t="str">
        <f>VLOOKUP($B79,'Xwalk to ICIS Data Sub. Service'!$B$4:$O$410,13,FALSE)</f>
        <v>ICIS-NPDES</v>
      </c>
      <c r="N79" s="82" t="str">
        <f>VLOOKUP($B79,'Xwalk to ICIS Data Sub. Service'!$B$4:$O$410,14,FALSE)</f>
        <v>Yes</v>
      </c>
      <c r="O79" s="82"/>
    </row>
    <row r="80" spans="1:15" x14ac:dyDescent="0.25">
      <c r="A80" s="111">
        <f t="shared" si="3"/>
        <v>71</v>
      </c>
      <c r="B80" s="60" t="s">
        <v>100</v>
      </c>
      <c r="C80" s="61" t="s">
        <v>21</v>
      </c>
      <c r="D80" s="62" t="s">
        <v>22</v>
      </c>
      <c r="E80" s="63" t="s">
        <v>22</v>
      </c>
      <c r="F80" s="61" t="s">
        <v>22</v>
      </c>
      <c r="G80" s="63" t="s">
        <v>22</v>
      </c>
      <c r="H80" s="99" t="s">
        <v>21</v>
      </c>
      <c r="I80" s="99">
        <f>VLOOKUP($B80,'Xwalk to ICIS Data Sub. Service'!$B$4:$O$410,9,FALSE)</f>
        <v>1</v>
      </c>
      <c r="J80" s="82">
        <f>VLOOKUP($B80,'Xwalk to ICIS Data Sub. Service'!$B$4:$O$410,10,FALSE)</f>
        <v>42634</v>
      </c>
      <c r="K80" s="86" t="str">
        <f>VLOOKUP($B80,'Xwalk to ICIS Data Sub. Service'!$B$4:$O$410,11,FALSE)</f>
        <v>5.10</v>
      </c>
      <c r="L80" s="86" t="str">
        <f>VLOOKUP($B80,'Xwalk to ICIS Data Sub. Service'!$B$4:$O$410,12,FALSE)</f>
        <v/>
      </c>
      <c r="M80" s="86" t="str">
        <f>VLOOKUP($B80,'Xwalk to ICIS Data Sub. Service'!$B$4:$O$410,13,FALSE)</f>
        <v>ICIS-NPDES</v>
      </c>
      <c r="N80" s="82" t="str">
        <f>VLOOKUP($B80,'Xwalk to ICIS Data Sub. Service'!$B$4:$O$410,14,FALSE)</f>
        <v>Yes</v>
      </c>
      <c r="O80" s="82"/>
    </row>
    <row r="81" spans="1:15" x14ac:dyDescent="0.25">
      <c r="A81" s="111">
        <f t="shared" si="3"/>
        <v>72</v>
      </c>
      <c r="B81" s="60" t="s">
        <v>101</v>
      </c>
      <c r="C81" s="61" t="s">
        <v>21</v>
      </c>
      <c r="D81" s="62" t="s">
        <v>22</v>
      </c>
      <c r="E81" s="63" t="s">
        <v>22</v>
      </c>
      <c r="F81" s="61" t="s">
        <v>22</v>
      </c>
      <c r="G81" s="63" t="s">
        <v>22</v>
      </c>
      <c r="H81" s="99" t="s">
        <v>21</v>
      </c>
      <c r="I81" s="99">
        <f>VLOOKUP($B81,'Xwalk to ICIS Data Sub. Service'!$B$4:$O$410,9,FALSE)</f>
        <v>1</v>
      </c>
      <c r="J81" s="82">
        <f>VLOOKUP($B81,'Xwalk to ICIS Data Sub. Service'!$B$4:$O$410,10,FALSE)</f>
        <v>42634</v>
      </c>
      <c r="K81" s="86" t="str">
        <f>VLOOKUP($B81,'Xwalk to ICIS Data Sub. Service'!$B$4:$O$410,11,FALSE)</f>
        <v>5.10</v>
      </c>
      <c r="L81" s="86" t="str">
        <f>VLOOKUP($B81,'Xwalk to ICIS Data Sub. Service'!$B$4:$O$410,12,FALSE)</f>
        <v/>
      </c>
      <c r="M81" s="86" t="str">
        <f>VLOOKUP($B81,'Xwalk to ICIS Data Sub. Service'!$B$4:$O$410,13,FALSE)</f>
        <v>ICIS-NPDES</v>
      </c>
      <c r="N81" s="82" t="str">
        <f>VLOOKUP($B81,'Xwalk to ICIS Data Sub. Service'!$B$4:$O$410,14,FALSE)</f>
        <v>Yes</v>
      </c>
      <c r="O81" s="82"/>
    </row>
    <row r="82" spans="1:15" x14ac:dyDescent="0.25">
      <c r="A82" s="111">
        <f t="shared" si="3"/>
        <v>73</v>
      </c>
      <c r="B82" s="60" t="s">
        <v>102</v>
      </c>
      <c r="C82" s="61" t="s">
        <v>21</v>
      </c>
      <c r="D82" s="62" t="s">
        <v>22</v>
      </c>
      <c r="E82" s="63" t="s">
        <v>22</v>
      </c>
      <c r="F82" s="61" t="s">
        <v>22</v>
      </c>
      <c r="G82" s="63" t="s">
        <v>22</v>
      </c>
      <c r="H82" s="99" t="s">
        <v>21</v>
      </c>
      <c r="I82" s="99">
        <f>VLOOKUP($B82,'Xwalk to ICIS Data Sub. Service'!$B$4:$O$410,9,FALSE)</f>
        <v>1</v>
      </c>
      <c r="J82" s="82">
        <f>VLOOKUP($B82,'Xwalk to ICIS Data Sub. Service'!$B$4:$O$410,10,FALSE)</f>
        <v>42634</v>
      </c>
      <c r="K82" s="86" t="str">
        <f>VLOOKUP($B82,'Xwalk to ICIS Data Sub. Service'!$B$4:$O$410,11,FALSE)</f>
        <v>5.10</v>
      </c>
      <c r="L82" s="86" t="str">
        <f>VLOOKUP($B82,'Xwalk to ICIS Data Sub. Service'!$B$4:$O$410,12,FALSE)</f>
        <v/>
      </c>
      <c r="M82" s="86" t="str">
        <f>VLOOKUP($B82,'Xwalk to ICIS Data Sub. Service'!$B$4:$O$410,13,FALSE)</f>
        <v>ICIS-NPDES</v>
      </c>
      <c r="N82" s="82" t="str">
        <f>VLOOKUP($B82,'Xwalk to ICIS Data Sub. Service'!$B$4:$O$410,14,FALSE)</f>
        <v>Yes</v>
      </c>
      <c r="O82" s="82"/>
    </row>
    <row r="83" spans="1:15" x14ac:dyDescent="0.25">
      <c r="A83" s="111">
        <f t="shared" si="3"/>
        <v>74</v>
      </c>
      <c r="B83" s="60" t="s">
        <v>103</v>
      </c>
      <c r="C83" s="61" t="s">
        <v>21</v>
      </c>
      <c r="D83" s="62" t="s">
        <v>22</v>
      </c>
      <c r="E83" s="63" t="s">
        <v>22</v>
      </c>
      <c r="F83" s="61" t="s">
        <v>22</v>
      </c>
      <c r="G83" s="63" t="s">
        <v>22</v>
      </c>
      <c r="H83" s="99" t="s">
        <v>21</v>
      </c>
      <c r="I83" s="99">
        <f>VLOOKUP($B83,'Xwalk to ICIS Data Sub. Service'!$B$4:$O$410,9,FALSE)</f>
        <v>1</v>
      </c>
      <c r="J83" s="82">
        <f>VLOOKUP($B83,'Xwalk to ICIS Data Sub. Service'!$B$4:$O$410,10,FALSE)</f>
        <v>42634</v>
      </c>
      <c r="K83" s="86" t="str">
        <f>VLOOKUP($B83,'Xwalk to ICIS Data Sub. Service'!$B$4:$O$410,11,FALSE)</f>
        <v>5.10</v>
      </c>
      <c r="L83" s="86" t="str">
        <f>VLOOKUP($B83,'Xwalk to ICIS Data Sub. Service'!$B$4:$O$410,12,FALSE)</f>
        <v/>
      </c>
      <c r="M83" s="86" t="str">
        <f>VLOOKUP($B83,'Xwalk to ICIS Data Sub. Service'!$B$4:$O$410,13,FALSE)</f>
        <v>ICIS-NPDES</v>
      </c>
      <c r="N83" s="82" t="str">
        <f>VLOOKUP($B83,'Xwalk to ICIS Data Sub. Service'!$B$4:$O$410,14,FALSE)</f>
        <v>Yes</v>
      </c>
      <c r="O83" s="82"/>
    </row>
    <row r="84" spans="1:15" x14ac:dyDescent="0.25">
      <c r="A84" s="111">
        <f t="shared" si="3"/>
        <v>75</v>
      </c>
      <c r="B84" s="60" t="s">
        <v>104</v>
      </c>
      <c r="C84" s="61" t="s">
        <v>21</v>
      </c>
      <c r="D84" s="62" t="s">
        <v>22</v>
      </c>
      <c r="E84" s="63" t="s">
        <v>22</v>
      </c>
      <c r="F84" s="61" t="s">
        <v>22</v>
      </c>
      <c r="G84" s="63" t="s">
        <v>22</v>
      </c>
      <c r="H84" s="99" t="s">
        <v>21</v>
      </c>
      <c r="I84" s="99">
        <f>VLOOKUP($B84,'Xwalk to ICIS Data Sub. Service'!$B$4:$O$410,9,FALSE)</f>
        <v>1</v>
      </c>
      <c r="J84" s="82">
        <f>VLOOKUP($B84,'Xwalk to ICIS Data Sub. Service'!$B$4:$O$410,10,FALSE)</f>
        <v>42634</v>
      </c>
      <c r="K84" s="86" t="str">
        <f>VLOOKUP($B84,'Xwalk to ICIS Data Sub. Service'!$B$4:$O$410,11,FALSE)</f>
        <v>5.10</v>
      </c>
      <c r="L84" s="86" t="str">
        <f>VLOOKUP($B84,'Xwalk to ICIS Data Sub. Service'!$B$4:$O$410,12,FALSE)</f>
        <v/>
      </c>
      <c r="M84" s="86" t="str">
        <f>VLOOKUP($B84,'Xwalk to ICIS Data Sub. Service'!$B$4:$O$410,13,FALSE)</f>
        <v>ICIS-NPDES</v>
      </c>
      <c r="N84" s="82" t="str">
        <f>VLOOKUP($B84,'Xwalk to ICIS Data Sub. Service'!$B$4:$O$410,14,FALSE)</f>
        <v>Yes</v>
      </c>
      <c r="O84" s="82"/>
    </row>
    <row r="85" spans="1:15" x14ac:dyDescent="0.25">
      <c r="A85" s="111">
        <f t="shared" si="3"/>
        <v>76</v>
      </c>
      <c r="B85" s="60" t="s">
        <v>105</v>
      </c>
      <c r="C85" s="61" t="s">
        <v>21</v>
      </c>
      <c r="D85" s="62" t="s">
        <v>22</v>
      </c>
      <c r="E85" s="63" t="s">
        <v>22</v>
      </c>
      <c r="F85" s="61" t="s">
        <v>22</v>
      </c>
      <c r="G85" s="63" t="s">
        <v>22</v>
      </c>
      <c r="H85" s="99" t="s">
        <v>21</v>
      </c>
      <c r="I85" s="99">
        <f>VLOOKUP($B85,'Xwalk to ICIS Data Sub. Service'!$B$4:$O$410,9,FALSE)</f>
        <v>1</v>
      </c>
      <c r="J85" s="82">
        <f>VLOOKUP($B85,'Xwalk to ICIS Data Sub. Service'!$B$4:$O$410,10,FALSE)</f>
        <v>42634</v>
      </c>
      <c r="K85" s="86" t="str">
        <f>VLOOKUP($B85,'Xwalk to ICIS Data Sub. Service'!$B$4:$O$410,11,FALSE)</f>
        <v>5.10</v>
      </c>
      <c r="L85" s="86" t="str">
        <f>VLOOKUP($B85,'Xwalk to ICIS Data Sub. Service'!$B$4:$O$410,12,FALSE)</f>
        <v/>
      </c>
      <c r="M85" s="86" t="str">
        <f>VLOOKUP($B85,'Xwalk to ICIS Data Sub. Service'!$B$4:$O$410,13,FALSE)</f>
        <v>ICIS-NPDES</v>
      </c>
      <c r="N85" s="82" t="str">
        <f>VLOOKUP($B85,'Xwalk to ICIS Data Sub. Service'!$B$4:$O$410,14,FALSE)</f>
        <v>Yes</v>
      </c>
      <c r="O85" s="82"/>
    </row>
    <row r="86" spans="1:15" x14ac:dyDescent="0.25">
      <c r="A86" s="111">
        <f t="shared" si="3"/>
        <v>77</v>
      </c>
      <c r="B86" s="60" t="s">
        <v>106</v>
      </c>
      <c r="C86" s="61" t="s">
        <v>21</v>
      </c>
      <c r="D86" s="62" t="s">
        <v>22</v>
      </c>
      <c r="E86" s="63" t="s">
        <v>22</v>
      </c>
      <c r="F86" s="61" t="s">
        <v>22</v>
      </c>
      <c r="G86" s="63" t="s">
        <v>22</v>
      </c>
      <c r="H86" s="99" t="s">
        <v>21</v>
      </c>
      <c r="I86" s="99">
        <f>VLOOKUP($B86,'Xwalk to ICIS Data Sub. Service'!$B$4:$O$410,9,FALSE)</f>
        <v>1</v>
      </c>
      <c r="J86" s="82">
        <f>VLOOKUP($B86,'Xwalk to ICIS Data Sub. Service'!$B$4:$O$410,10,FALSE)</f>
        <v>42634</v>
      </c>
      <c r="K86" s="86" t="str">
        <f>VLOOKUP($B86,'Xwalk to ICIS Data Sub. Service'!$B$4:$O$410,11,FALSE)</f>
        <v>5.10</v>
      </c>
      <c r="L86" s="86" t="str">
        <f>VLOOKUP($B86,'Xwalk to ICIS Data Sub. Service'!$B$4:$O$410,12,FALSE)</f>
        <v/>
      </c>
      <c r="M86" s="86" t="str">
        <f>VLOOKUP($B86,'Xwalk to ICIS Data Sub. Service'!$B$4:$O$410,13,FALSE)</f>
        <v>ICIS-NPDES</v>
      </c>
      <c r="N86" s="82" t="str">
        <f>VLOOKUP($B86,'Xwalk to ICIS Data Sub. Service'!$B$4:$O$410,14,FALSE)</f>
        <v>Yes</v>
      </c>
      <c r="O86" s="82"/>
    </row>
    <row r="87" spans="1:15" x14ac:dyDescent="0.25">
      <c r="A87" s="111">
        <f t="shared" si="3"/>
        <v>78</v>
      </c>
      <c r="B87" s="60" t="s">
        <v>107</v>
      </c>
      <c r="C87" s="61" t="s">
        <v>21</v>
      </c>
      <c r="D87" s="62" t="s">
        <v>22</v>
      </c>
      <c r="E87" s="63" t="s">
        <v>22</v>
      </c>
      <c r="F87" s="61" t="s">
        <v>22</v>
      </c>
      <c r="G87" s="63" t="s">
        <v>22</v>
      </c>
      <c r="H87" s="99" t="s">
        <v>21</v>
      </c>
      <c r="I87" s="99">
        <f>VLOOKUP($B87,'Xwalk to ICIS Data Sub. Service'!$B$4:$O$410,9,FALSE)</f>
        <v>1</v>
      </c>
      <c r="J87" s="82">
        <f>VLOOKUP($B87,'Xwalk to ICIS Data Sub. Service'!$B$4:$O$410,10,FALSE)</f>
        <v>42634</v>
      </c>
      <c r="K87" s="86" t="str">
        <f>VLOOKUP($B87,'Xwalk to ICIS Data Sub. Service'!$B$4:$O$410,11,FALSE)</f>
        <v>5.10</v>
      </c>
      <c r="L87" s="86" t="str">
        <f>VLOOKUP($B87,'Xwalk to ICIS Data Sub. Service'!$B$4:$O$410,12,FALSE)</f>
        <v/>
      </c>
      <c r="M87" s="86" t="str">
        <f>VLOOKUP($B87,'Xwalk to ICIS Data Sub. Service'!$B$4:$O$410,13,FALSE)</f>
        <v>ICIS-NPDES</v>
      </c>
      <c r="N87" s="82" t="str">
        <f>VLOOKUP($B87,'Xwalk to ICIS Data Sub. Service'!$B$4:$O$410,14,FALSE)</f>
        <v>Yes</v>
      </c>
      <c r="O87" s="82"/>
    </row>
    <row r="88" spans="1:15" x14ac:dyDescent="0.25">
      <c r="A88" s="111">
        <f t="shared" si="3"/>
        <v>79</v>
      </c>
      <c r="B88" s="60" t="s">
        <v>108</v>
      </c>
      <c r="C88" s="61" t="s">
        <v>21</v>
      </c>
      <c r="D88" s="62" t="s">
        <v>22</v>
      </c>
      <c r="E88" s="63" t="s">
        <v>22</v>
      </c>
      <c r="F88" s="61" t="s">
        <v>22</v>
      </c>
      <c r="G88" s="63" t="s">
        <v>22</v>
      </c>
      <c r="H88" s="99" t="s">
        <v>21</v>
      </c>
      <c r="I88" s="99">
        <f>VLOOKUP($B88,'Xwalk to ICIS Data Sub. Service'!$B$4:$O$410,9,FALSE)</f>
        <v>1</v>
      </c>
      <c r="J88" s="82">
        <f>VLOOKUP($B88,'Xwalk to ICIS Data Sub. Service'!$B$4:$O$410,10,FALSE)</f>
        <v>42634</v>
      </c>
      <c r="K88" s="86" t="str">
        <f>VLOOKUP($B88,'Xwalk to ICIS Data Sub. Service'!$B$4:$O$410,11,FALSE)</f>
        <v>5.10</v>
      </c>
      <c r="L88" s="86" t="str">
        <f>VLOOKUP($B88,'Xwalk to ICIS Data Sub. Service'!$B$4:$O$410,12,FALSE)</f>
        <v/>
      </c>
      <c r="M88" s="86" t="str">
        <f>VLOOKUP($B88,'Xwalk to ICIS Data Sub. Service'!$B$4:$O$410,13,FALSE)</f>
        <v>ICIS-NPDES</v>
      </c>
      <c r="N88" s="82" t="str">
        <f>VLOOKUP($B88,'Xwalk to ICIS Data Sub. Service'!$B$4:$O$410,14,FALSE)</f>
        <v>Yes</v>
      </c>
      <c r="O88" s="82" t="s">
        <v>48</v>
      </c>
    </row>
    <row r="89" spans="1:15" x14ac:dyDescent="0.25">
      <c r="A89" s="111">
        <f t="shared" si="3"/>
        <v>80</v>
      </c>
      <c r="B89" s="60" t="s">
        <v>109</v>
      </c>
      <c r="C89" s="61" t="s">
        <v>21</v>
      </c>
      <c r="D89" s="62" t="s">
        <v>22</v>
      </c>
      <c r="E89" s="63" t="s">
        <v>22</v>
      </c>
      <c r="F89" s="61" t="s">
        <v>22</v>
      </c>
      <c r="G89" s="63" t="s">
        <v>22</v>
      </c>
      <c r="H89" s="99" t="s">
        <v>21</v>
      </c>
      <c r="I89" s="99">
        <f>VLOOKUP($B89,'Xwalk to ICIS Data Sub. Service'!$B$4:$O$410,9,FALSE)</f>
        <v>1</v>
      </c>
      <c r="J89" s="82">
        <f>VLOOKUP($B89,'Xwalk to ICIS Data Sub. Service'!$B$4:$O$410,10,FALSE)</f>
        <v>42634</v>
      </c>
      <c r="K89" s="86" t="str">
        <f>VLOOKUP($B89,'Xwalk to ICIS Data Sub. Service'!$B$4:$O$410,11,FALSE)</f>
        <v>5.10</v>
      </c>
      <c r="L89" s="86" t="str">
        <f>VLOOKUP($B89,'Xwalk to ICIS Data Sub. Service'!$B$4:$O$410,12,FALSE)</f>
        <v/>
      </c>
      <c r="M89" s="86" t="str">
        <f>VLOOKUP($B89,'Xwalk to ICIS Data Sub. Service'!$B$4:$O$410,13,FALSE)</f>
        <v>ICIS-NPDES</v>
      </c>
      <c r="N89" s="82" t="str">
        <f>VLOOKUP($B89,'Xwalk to ICIS Data Sub. Service'!$B$4:$O$410,14,FALSE)</f>
        <v>Yes</v>
      </c>
      <c r="O89" s="82" t="s">
        <v>48</v>
      </c>
    </row>
    <row r="90" spans="1:15" x14ac:dyDescent="0.25">
      <c r="A90" s="111">
        <f t="shared" si="3"/>
        <v>81</v>
      </c>
      <c r="B90" s="60" t="s">
        <v>110</v>
      </c>
      <c r="C90" s="61" t="s">
        <v>21</v>
      </c>
      <c r="D90" s="62" t="s">
        <v>22</v>
      </c>
      <c r="E90" s="63" t="s">
        <v>22</v>
      </c>
      <c r="F90" s="61" t="s">
        <v>22</v>
      </c>
      <c r="G90" s="63" t="s">
        <v>22</v>
      </c>
      <c r="H90" s="99" t="s">
        <v>21</v>
      </c>
      <c r="I90" s="99">
        <f>VLOOKUP($B90,'Xwalk to ICIS Data Sub. Service'!$B$4:$O$410,9,FALSE)</f>
        <v>1</v>
      </c>
      <c r="J90" s="82">
        <f>VLOOKUP($B90,'Xwalk to ICIS Data Sub. Service'!$B$4:$O$410,10,FALSE)</f>
        <v>42634</v>
      </c>
      <c r="K90" s="86" t="str">
        <f>VLOOKUP($B90,'Xwalk to ICIS Data Sub. Service'!$B$4:$O$410,11,FALSE)</f>
        <v>5.10</v>
      </c>
      <c r="L90" s="86" t="str">
        <f>VLOOKUP($B90,'Xwalk to ICIS Data Sub. Service'!$B$4:$O$410,12,FALSE)</f>
        <v/>
      </c>
      <c r="M90" s="86" t="str">
        <f>VLOOKUP($B90,'Xwalk to ICIS Data Sub. Service'!$B$4:$O$410,13,FALSE)</f>
        <v>ICIS-NPDES</v>
      </c>
      <c r="N90" s="82" t="str">
        <f>VLOOKUP($B90,'Xwalk to ICIS Data Sub. Service'!$B$4:$O$410,14,FALSE)</f>
        <v>Yes</v>
      </c>
      <c r="O90" s="82"/>
    </row>
    <row r="91" spans="1:15" x14ac:dyDescent="0.25">
      <c r="A91" s="111">
        <f t="shared" si="3"/>
        <v>82</v>
      </c>
      <c r="B91" s="60" t="s">
        <v>111</v>
      </c>
      <c r="C91" s="61" t="s">
        <v>21</v>
      </c>
      <c r="D91" s="62" t="s">
        <v>22</v>
      </c>
      <c r="E91" s="63" t="s">
        <v>22</v>
      </c>
      <c r="F91" s="61" t="s">
        <v>22</v>
      </c>
      <c r="G91" s="63" t="s">
        <v>22</v>
      </c>
      <c r="H91" s="99" t="s">
        <v>21</v>
      </c>
      <c r="I91" s="99">
        <f>VLOOKUP($B91,'Xwalk to ICIS Data Sub. Service'!$B$4:$O$410,9,FALSE)</f>
        <v>1</v>
      </c>
      <c r="J91" s="82">
        <f>VLOOKUP($B91,'Xwalk to ICIS Data Sub. Service'!$B$4:$O$410,10,FALSE)</f>
        <v>42634</v>
      </c>
      <c r="K91" s="86" t="str">
        <f>VLOOKUP($B91,'Xwalk to ICIS Data Sub. Service'!$B$4:$O$410,11,FALSE)</f>
        <v>5.10</v>
      </c>
      <c r="L91" s="86" t="str">
        <f>VLOOKUP($B91,'Xwalk to ICIS Data Sub. Service'!$B$4:$O$410,12,FALSE)</f>
        <v/>
      </c>
      <c r="M91" s="86" t="str">
        <f>VLOOKUP($B91,'Xwalk to ICIS Data Sub. Service'!$B$4:$O$410,13,FALSE)</f>
        <v>ICIS-NPDES</v>
      </c>
      <c r="N91" s="82" t="str">
        <f>VLOOKUP($B91,'Xwalk to ICIS Data Sub. Service'!$B$4:$O$410,14,FALSE)</f>
        <v>Yes</v>
      </c>
      <c r="O91" s="82"/>
    </row>
    <row r="92" spans="1:15" x14ac:dyDescent="0.25">
      <c r="A92" s="111">
        <f t="shared" si="3"/>
        <v>83</v>
      </c>
      <c r="B92" s="60" t="s">
        <v>112</v>
      </c>
      <c r="C92" s="61" t="s">
        <v>21</v>
      </c>
      <c r="D92" s="62" t="s">
        <v>22</v>
      </c>
      <c r="E92" s="63" t="s">
        <v>22</v>
      </c>
      <c r="F92" s="61" t="s">
        <v>22</v>
      </c>
      <c r="G92" s="63" t="s">
        <v>22</v>
      </c>
      <c r="H92" s="99" t="s">
        <v>21</v>
      </c>
      <c r="I92" s="99">
        <f>VLOOKUP($B92,'Xwalk to ICIS Data Sub. Service'!$B$4:$O$410,9,FALSE)</f>
        <v>1</v>
      </c>
      <c r="J92" s="82">
        <f>VLOOKUP($B92,'Xwalk to ICIS Data Sub. Service'!$B$4:$O$410,10,FALSE)</f>
        <v>42634</v>
      </c>
      <c r="K92" s="86" t="str">
        <f>VLOOKUP($B92,'Xwalk to ICIS Data Sub. Service'!$B$4:$O$410,11,FALSE)</f>
        <v>5.10</v>
      </c>
      <c r="L92" s="86" t="str">
        <f>VLOOKUP($B92,'Xwalk to ICIS Data Sub. Service'!$B$4:$O$410,12,FALSE)</f>
        <v/>
      </c>
      <c r="M92" s="86" t="str">
        <f>VLOOKUP($B92,'Xwalk to ICIS Data Sub. Service'!$B$4:$O$410,13,FALSE)</f>
        <v>ICIS-NPDES</v>
      </c>
      <c r="N92" s="82" t="str">
        <f>VLOOKUP($B92,'Xwalk to ICIS Data Sub. Service'!$B$4:$O$410,14,FALSE)</f>
        <v>Yes</v>
      </c>
      <c r="O92" s="82"/>
    </row>
    <row r="93" spans="1:15" x14ac:dyDescent="0.25">
      <c r="A93" s="111">
        <f t="shared" si="3"/>
        <v>84</v>
      </c>
      <c r="B93" s="60" t="s">
        <v>113</v>
      </c>
      <c r="C93" s="61" t="s">
        <v>21</v>
      </c>
      <c r="D93" s="62" t="s">
        <v>22</v>
      </c>
      <c r="E93" s="63" t="s">
        <v>22</v>
      </c>
      <c r="F93" s="61" t="s">
        <v>22</v>
      </c>
      <c r="G93" s="63" t="s">
        <v>22</v>
      </c>
      <c r="H93" s="99" t="s">
        <v>21</v>
      </c>
      <c r="I93" s="99">
        <f>VLOOKUP($B93,'Xwalk to ICIS Data Sub. Service'!$B$4:$O$410,9,FALSE)</f>
        <v>1</v>
      </c>
      <c r="J93" s="82">
        <f>VLOOKUP($B93,'Xwalk to ICIS Data Sub. Service'!$B$4:$O$410,10,FALSE)</f>
        <v>42634</v>
      </c>
      <c r="K93" s="86" t="str">
        <f>VLOOKUP($B93,'Xwalk to ICIS Data Sub. Service'!$B$4:$O$410,11,FALSE)</f>
        <v>5.10</v>
      </c>
      <c r="L93" s="86" t="str">
        <f>VLOOKUP($B93,'Xwalk to ICIS Data Sub. Service'!$B$4:$O$410,12,FALSE)</f>
        <v/>
      </c>
      <c r="M93" s="86" t="str">
        <f>VLOOKUP($B93,'Xwalk to ICIS Data Sub. Service'!$B$4:$O$410,13,FALSE)</f>
        <v>ICIS-NPDES</v>
      </c>
      <c r="N93" s="82" t="str">
        <f>VLOOKUP($B93,'Xwalk to ICIS Data Sub. Service'!$B$4:$O$410,14,FALSE)</f>
        <v>Yes</v>
      </c>
      <c r="O93" s="82"/>
    </row>
    <row r="94" spans="1:15" ht="30" x14ac:dyDescent="0.25">
      <c r="A94" s="111">
        <f t="shared" si="3"/>
        <v>85</v>
      </c>
      <c r="B94" s="60" t="s">
        <v>114</v>
      </c>
      <c r="C94" s="61" t="s">
        <v>21</v>
      </c>
      <c r="D94" s="62" t="s">
        <v>22</v>
      </c>
      <c r="E94" s="63" t="s">
        <v>22</v>
      </c>
      <c r="F94" s="61" t="s">
        <v>22</v>
      </c>
      <c r="G94" s="63" t="s">
        <v>22</v>
      </c>
      <c r="H94" s="99" t="s">
        <v>21</v>
      </c>
      <c r="I94" s="99" t="str">
        <f>VLOOKUP($B94,'Xwalk to ICIS Data Sub. Service'!$B$4:$O$410,9,FALSE)</f>
        <v>&lt;system generated by ICIS-NPDES&gt;</v>
      </c>
      <c r="J94" s="82" t="str">
        <f>VLOOKUP($B94,'Xwalk to ICIS Data Sub. Service'!$B$4:$O$410,10,FALSE)</f>
        <v>&lt;system generated by ICIS-NPDES&gt;</v>
      </c>
      <c r="K94" s="86" t="str">
        <f>VLOOKUP($B94,'Xwalk to ICIS Data Sub. Service'!$B$4:$O$410,11,FALSE)</f>
        <v>&lt;system generated by ICIS-NPDES&gt;</v>
      </c>
      <c r="L94" s="86" t="str">
        <f>VLOOKUP($B94,'Xwalk to ICIS Data Sub. Service'!$B$4:$O$410,12,FALSE)</f>
        <v/>
      </c>
      <c r="M94" s="86" t="str">
        <f>VLOOKUP($B94,'Xwalk to ICIS Data Sub. Service'!$B$4:$O$410,13,FALSE)</f>
        <v>ICIS-NPDES</v>
      </c>
      <c r="N94" s="82" t="str">
        <f>VLOOKUP($B94,'Xwalk to ICIS Data Sub. Service'!$B$4:$O$410,14,FALSE)</f>
        <v>No</v>
      </c>
      <c r="O94" s="82" t="s">
        <v>115</v>
      </c>
    </row>
    <row r="95" spans="1:15" x14ac:dyDescent="0.25">
      <c r="A95" s="111">
        <f t="shared" si="3"/>
        <v>86</v>
      </c>
      <c r="B95" s="60" t="s">
        <v>116</v>
      </c>
      <c r="C95" s="61" t="s">
        <v>21</v>
      </c>
      <c r="D95" s="62" t="s">
        <v>22</v>
      </c>
      <c r="E95" s="63" t="s">
        <v>22</v>
      </c>
      <c r="F95" s="61" t="s">
        <v>22</v>
      </c>
      <c r="G95" s="63" t="s">
        <v>22</v>
      </c>
      <c r="H95" s="99" t="s">
        <v>21</v>
      </c>
      <c r="I95" s="99">
        <f>VLOOKUP($B95,'Xwalk to ICIS Data Sub. Service'!$B$4:$O$410,9,FALSE)</f>
        <v>1</v>
      </c>
      <c r="J95" s="82">
        <f>VLOOKUP($B95,'Xwalk to ICIS Data Sub. Service'!$B$4:$O$410,10,FALSE)</f>
        <v>42634</v>
      </c>
      <c r="K95" s="86" t="str">
        <f>VLOOKUP($B95,'Xwalk to ICIS Data Sub. Service'!$B$4:$O$410,11,FALSE)</f>
        <v>5.10</v>
      </c>
      <c r="L95" s="86" t="str">
        <f>VLOOKUP($B95,'Xwalk to ICIS Data Sub. Service'!$B$4:$O$410,12,FALSE)</f>
        <v/>
      </c>
      <c r="M95" s="86" t="str">
        <f>VLOOKUP($B95,'Xwalk to ICIS Data Sub. Service'!$B$4:$O$410,13,FALSE)</f>
        <v>ICIS-NPDES</v>
      </c>
      <c r="N95" s="82" t="str">
        <f>VLOOKUP($B95,'Xwalk to ICIS Data Sub. Service'!$B$4:$O$410,14,FALSE)</f>
        <v>Yes</v>
      </c>
      <c r="O95" s="82"/>
    </row>
    <row r="96" spans="1:15" x14ac:dyDescent="0.25">
      <c r="A96" s="111">
        <f t="shared" si="3"/>
        <v>87</v>
      </c>
      <c r="B96" s="60" t="s">
        <v>117</v>
      </c>
      <c r="C96" s="61" t="s">
        <v>21</v>
      </c>
      <c r="D96" s="62" t="s">
        <v>22</v>
      </c>
      <c r="E96" s="63" t="s">
        <v>22</v>
      </c>
      <c r="F96" s="61" t="s">
        <v>22</v>
      </c>
      <c r="G96" s="63" t="s">
        <v>22</v>
      </c>
      <c r="H96" s="99" t="s">
        <v>21</v>
      </c>
      <c r="I96" s="99">
        <f>VLOOKUP($B96,'Xwalk to ICIS Data Sub. Service'!$B$4:$O$410,9,FALSE)</f>
        <v>1</v>
      </c>
      <c r="J96" s="82">
        <f>VLOOKUP($B96,'Xwalk to ICIS Data Sub. Service'!$B$4:$O$410,10,FALSE)</f>
        <v>42634</v>
      </c>
      <c r="K96" s="86" t="str">
        <f>VLOOKUP($B96,'Xwalk to ICIS Data Sub. Service'!$B$4:$O$410,11,FALSE)</f>
        <v>5.10</v>
      </c>
      <c r="L96" s="86" t="str">
        <f>VLOOKUP($B96,'Xwalk to ICIS Data Sub. Service'!$B$4:$O$410,12,FALSE)</f>
        <v/>
      </c>
      <c r="M96" s="86" t="str">
        <f>VLOOKUP($B96,'Xwalk to ICIS Data Sub. Service'!$B$4:$O$410,13,FALSE)</f>
        <v>ICIS-NPDES</v>
      </c>
      <c r="N96" s="82" t="str">
        <f>VLOOKUP($B96,'Xwalk to ICIS Data Sub. Service'!$B$4:$O$410,14,FALSE)</f>
        <v>Yes</v>
      </c>
      <c r="O96" s="82"/>
    </row>
    <row r="97" spans="1:15" x14ac:dyDescent="0.25">
      <c r="A97" s="111">
        <f t="shared" si="3"/>
        <v>88</v>
      </c>
      <c r="B97" s="60" t="s">
        <v>118</v>
      </c>
      <c r="C97" s="61" t="s">
        <v>21</v>
      </c>
      <c r="D97" s="62" t="s">
        <v>22</v>
      </c>
      <c r="E97" s="63" t="s">
        <v>22</v>
      </c>
      <c r="F97" s="61" t="s">
        <v>22</v>
      </c>
      <c r="G97" s="63" t="s">
        <v>22</v>
      </c>
      <c r="H97" s="99" t="s">
        <v>21</v>
      </c>
      <c r="I97" s="99">
        <f>VLOOKUP($B97,'Xwalk to ICIS Data Sub. Service'!$B$4:$O$410,9,FALSE)</f>
        <v>1</v>
      </c>
      <c r="J97" s="82">
        <f>VLOOKUP($B97,'Xwalk to ICIS Data Sub. Service'!$B$4:$O$410,10,FALSE)</f>
        <v>42634</v>
      </c>
      <c r="K97" s="86" t="str">
        <f>VLOOKUP($B97,'Xwalk to ICIS Data Sub. Service'!$B$4:$O$410,11,FALSE)</f>
        <v>5.10</v>
      </c>
      <c r="L97" s="86" t="str">
        <f>VLOOKUP($B97,'Xwalk to ICIS Data Sub. Service'!$B$4:$O$410,12,FALSE)</f>
        <v/>
      </c>
      <c r="M97" s="86" t="str">
        <f>VLOOKUP($B97,'Xwalk to ICIS Data Sub. Service'!$B$4:$O$410,13,FALSE)</f>
        <v>ICIS-NPDES</v>
      </c>
      <c r="N97" s="82" t="str">
        <f>VLOOKUP($B97,'Xwalk to ICIS Data Sub. Service'!$B$4:$O$410,14,FALSE)</f>
        <v>Yes</v>
      </c>
      <c r="O97" s="82"/>
    </row>
    <row r="98" spans="1:15" x14ac:dyDescent="0.25">
      <c r="A98" s="111">
        <f t="shared" si="3"/>
        <v>89</v>
      </c>
      <c r="B98" s="60" t="s">
        <v>119</v>
      </c>
      <c r="C98" s="61" t="s">
        <v>21</v>
      </c>
      <c r="D98" s="62" t="s">
        <v>22</v>
      </c>
      <c r="E98" s="63" t="s">
        <v>22</v>
      </c>
      <c r="F98" s="61" t="s">
        <v>22</v>
      </c>
      <c r="G98" s="63" t="s">
        <v>22</v>
      </c>
      <c r="H98" s="99" t="s">
        <v>21</v>
      </c>
      <c r="I98" s="99">
        <f>VLOOKUP($B98,'Xwalk to ICIS Data Sub. Service'!$B$4:$O$410,9,FALSE)</f>
        <v>1</v>
      </c>
      <c r="J98" s="82">
        <f>VLOOKUP($B98,'Xwalk to ICIS Data Sub. Service'!$B$4:$O$410,10,FALSE)</f>
        <v>42634</v>
      </c>
      <c r="K98" s="86" t="str">
        <f>VLOOKUP($B98,'Xwalk to ICIS Data Sub. Service'!$B$4:$O$410,11,FALSE)</f>
        <v>5.10</v>
      </c>
      <c r="L98" s="86" t="str">
        <f>VLOOKUP($B98,'Xwalk to ICIS Data Sub. Service'!$B$4:$O$410,12,FALSE)</f>
        <v/>
      </c>
      <c r="M98" s="86" t="str">
        <f>VLOOKUP($B98,'Xwalk to ICIS Data Sub. Service'!$B$4:$O$410,13,FALSE)</f>
        <v>ICIS-NPDES</v>
      </c>
      <c r="N98" s="82" t="str">
        <f>VLOOKUP($B98,'Xwalk to ICIS Data Sub. Service'!$B$4:$O$410,14,FALSE)</f>
        <v>Yes</v>
      </c>
      <c r="O98" s="82"/>
    </row>
    <row r="99" spans="1:15" x14ac:dyDescent="0.25">
      <c r="A99" s="111">
        <f t="shared" si="3"/>
        <v>90</v>
      </c>
      <c r="B99" s="60" t="s">
        <v>120</v>
      </c>
      <c r="C99" s="61" t="s">
        <v>21</v>
      </c>
      <c r="D99" s="62" t="s">
        <v>22</v>
      </c>
      <c r="E99" s="63" t="s">
        <v>22</v>
      </c>
      <c r="F99" s="61" t="s">
        <v>22</v>
      </c>
      <c r="G99" s="63" t="s">
        <v>22</v>
      </c>
      <c r="H99" s="99" t="s">
        <v>21</v>
      </c>
      <c r="I99" s="99">
        <f>VLOOKUP($B99,'Xwalk to ICIS Data Sub. Service'!$B$4:$O$410,9,FALSE)</f>
        <v>1</v>
      </c>
      <c r="J99" s="82">
        <f>VLOOKUP($B99,'Xwalk to ICIS Data Sub. Service'!$B$4:$O$410,10,FALSE)</f>
        <v>42634</v>
      </c>
      <c r="K99" s="86" t="str">
        <f>VLOOKUP($B99,'Xwalk to ICIS Data Sub. Service'!$B$4:$O$410,11,FALSE)</f>
        <v>5.10</v>
      </c>
      <c r="L99" s="86" t="str">
        <f>VLOOKUP($B99,'Xwalk to ICIS Data Sub. Service'!$B$4:$O$410,12,FALSE)</f>
        <v/>
      </c>
      <c r="M99" s="86" t="str">
        <f>VLOOKUP($B99,'Xwalk to ICIS Data Sub. Service'!$B$4:$O$410,13,FALSE)</f>
        <v>ICIS-NPDES</v>
      </c>
      <c r="N99" s="82" t="str">
        <f>VLOOKUP($B99,'Xwalk to ICIS Data Sub. Service'!$B$4:$O$410,14,FALSE)</f>
        <v>Yes</v>
      </c>
      <c r="O99" s="82"/>
    </row>
    <row r="100" spans="1:15" x14ac:dyDescent="0.25">
      <c r="A100" s="111">
        <f t="shared" si="3"/>
        <v>91</v>
      </c>
      <c r="B100" s="60" t="s">
        <v>121</v>
      </c>
      <c r="C100" s="61" t="s">
        <v>21</v>
      </c>
      <c r="D100" s="62" t="s">
        <v>22</v>
      </c>
      <c r="E100" s="63" t="s">
        <v>22</v>
      </c>
      <c r="F100" s="61" t="s">
        <v>22</v>
      </c>
      <c r="G100" s="63" t="s">
        <v>22</v>
      </c>
      <c r="H100" s="99" t="s">
        <v>21</v>
      </c>
      <c r="I100" s="99">
        <f>VLOOKUP($B100,'Xwalk to ICIS Data Sub. Service'!$B$4:$O$410,9,FALSE)</f>
        <v>1</v>
      </c>
      <c r="J100" s="82">
        <f>VLOOKUP($B100,'Xwalk to ICIS Data Sub. Service'!$B$4:$O$410,10,FALSE)</f>
        <v>42634</v>
      </c>
      <c r="K100" s="86" t="str">
        <f>VLOOKUP($B100,'Xwalk to ICIS Data Sub. Service'!$B$4:$O$410,11,FALSE)</f>
        <v>5.10</v>
      </c>
      <c r="L100" s="86" t="str">
        <f>VLOOKUP($B100,'Xwalk to ICIS Data Sub. Service'!$B$4:$O$410,12,FALSE)</f>
        <v/>
      </c>
      <c r="M100" s="86" t="str">
        <f>VLOOKUP($B100,'Xwalk to ICIS Data Sub. Service'!$B$4:$O$410,13,FALSE)</f>
        <v>ICIS-NPDES</v>
      </c>
      <c r="N100" s="82" t="str">
        <f>VLOOKUP($B100,'Xwalk to ICIS Data Sub. Service'!$B$4:$O$410,14,FALSE)</f>
        <v>Yes</v>
      </c>
      <c r="O100" s="82"/>
    </row>
    <row r="101" spans="1:15" x14ac:dyDescent="0.25">
      <c r="A101" s="111">
        <f t="shared" si="3"/>
        <v>92</v>
      </c>
      <c r="B101" s="60" t="s">
        <v>122</v>
      </c>
      <c r="C101" s="61" t="s">
        <v>21</v>
      </c>
      <c r="D101" s="62" t="s">
        <v>22</v>
      </c>
      <c r="E101" s="63" t="s">
        <v>22</v>
      </c>
      <c r="F101" s="61" t="s">
        <v>22</v>
      </c>
      <c r="G101" s="63" t="s">
        <v>22</v>
      </c>
      <c r="H101" s="99" t="s">
        <v>21</v>
      </c>
      <c r="I101" s="99">
        <f>VLOOKUP($B101,'Xwalk to ICIS Data Sub. Service'!$B$4:$O$410,9,FALSE)</f>
        <v>1</v>
      </c>
      <c r="J101" s="82">
        <f>VLOOKUP($B101,'Xwalk to ICIS Data Sub. Service'!$B$4:$O$410,10,FALSE)</f>
        <v>42634</v>
      </c>
      <c r="K101" s="86" t="str">
        <f>VLOOKUP($B101,'Xwalk to ICIS Data Sub. Service'!$B$4:$O$410,11,FALSE)</f>
        <v>5.10</v>
      </c>
      <c r="L101" s="86" t="str">
        <f>VLOOKUP($B101,'Xwalk to ICIS Data Sub. Service'!$B$4:$O$410,12,FALSE)</f>
        <v/>
      </c>
      <c r="M101" s="86" t="str">
        <f>VLOOKUP($B101,'Xwalk to ICIS Data Sub. Service'!$B$4:$O$410,13,FALSE)</f>
        <v>ICIS-NPDES</v>
      </c>
      <c r="N101" s="82" t="str">
        <f>VLOOKUP($B101,'Xwalk to ICIS Data Sub. Service'!$B$4:$O$410,14,FALSE)</f>
        <v>Yes</v>
      </c>
      <c r="O101" s="82"/>
    </row>
    <row r="102" spans="1:15" x14ac:dyDescent="0.25">
      <c r="A102" s="111">
        <f t="shared" si="3"/>
        <v>93</v>
      </c>
      <c r="B102" s="60" t="s">
        <v>123</v>
      </c>
      <c r="C102" s="61" t="s">
        <v>21</v>
      </c>
      <c r="D102" s="62" t="s">
        <v>22</v>
      </c>
      <c r="E102" s="63" t="s">
        <v>22</v>
      </c>
      <c r="F102" s="61" t="s">
        <v>22</v>
      </c>
      <c r="G102" s="63" t="s">
        <v>22</v>
      </c>
      <c r="H102" s="99" t="s">
        <v>21</v>
      </c>
      <c r="I102" s="99">
        <f>VLOOKUP($B102,'Xwalk to ICIS Data Sub. Service'!$B$4:$O$410,9,FALSE)</f>
        <v>1</v>
      </c>
      <c r="J102" s="82">
        <f>VLOOKUP($B102,'Xwalk to ICIS Data Sub. Service'!$B$4:$O$410,10,FALSE)</f>
        <v>42634</v>
      </c>
      <c r="K102" s="86" t="str">
        <f>VLOOKUP($B102,'Xwalk to ICIS Data Sub. Service'!$B$4:$O$410,11,FALSE)</f>
        <v>5.10</v>
      </c>
      <c r="L102" s="86" t="str">
        <f>VLOOKUP($B102,'Xwalk to ICIS Data Sub. Service'!$B$4:$O$410,12,FALSE)</f>
        <v/>
      </c>
      <c r="M102" s="86" t="str">
        <f>VLOOKUP($B102,'Xwalk to ICIS Data Sub. Service'!$B$4:$O$410,13,FALSE)</f>
        <v>ICIS-NPDES</v>
      </c>
      <c r="N102" s="82" t="str">
        <f>VLOOKUP($B102,'Xwalk to ICIS Data Sub. Service'!$B$4:$O$410,14,FALSE)</f>
        <v>Yes</v>
      </c>
      <c r="O102" s="82"/>
    </row>
    <row r="103" spans="1:15" x14ac:dyDescent="0.25">
      <c r="A103" s="111">
        <f t="shared" si="3"/>
        <v>94</v>
      </c>
      <c r="B103" s="60" t="s">
        <v>124</v>
      </c>
      <c r="C103" s="61" t="s">
        <v>21</v>
      </c>
      <c r="D103" s="62" t="s">
        <v>22</v>
      </c>
      <c r="E103" s="63" t="s">
        <v>22</v>
      </c>
      <c r="F103" s="61" t="s">
        <v>22</v>
      </c>
      <c r="G103" s="63" t="s">
        <v>22</v>
      </c>
      <c r="H103" s="99" t="s">
        <v>21</v>
      </c>
      <c r="I103" s="99">
        <f>VLOOKUP($B103,'Xwalk to ICIS Data Sub. Service'!$B$4:$O$410,9,FALSE)</f>
        <v>1</v>
      </c>
      <c r="J103" s="82">
        <f>VLOOKUP($B103,'Xwalk to ICIS Data Sub. Service'!$B$4:$O$410,10,FALSE)</f>
        <v>42634</v>
      </c>
      <c r="K103" s="86" t="str">
        <f>VLOOKUP($B103,'Xwalk to ICIS Data Sub. Service'!$B$4:$O$410,11,FALSE)</f>
        <v>5.10</v>
      </c>
      <c r="L103" s="86" t="str">
        <f>VLOOKUP($B103,'Xwalk to ICIS Data Sub. Service'!$B$4:$O$410,12,FALSE)</f>
        <v/>
      </c>
      <c r="M103" s="86" t="str">
        <f>VLOOKUP($B103,'Xwalk to ICIS Data Sub. Service'!$B$4:$O$410,13,FALSE)</f>
        <v>ICIS-NPDES</v>
      </c>
      <c r="N103" s="82" t="str">
        <f>VLOOKUP($B103,'Xwalk to ICIS Data Sub. Service'!$B$4:$O$410,14,FALSE)</f>
        <v>Yes</v>
      </c>
      <c r="O103" s="82"/>
    </row>
    <row r="104" spans="1:15" x14ac:dyDescent="0.25">
      <c r="A104" s="111">
        <f t="shared" si="3"/>
        <v>95</v>
      </c>
      <c r="B104" s="60" t="s">
        <v>125</v>
      </c>
      <c r="C104" s="61" t="s">
        <v>21</v>
      </c>
      <c r="D104" s="62" t="s">
        <v>22</v>
      </c>
      <c r="E104" s="63" t="s">
        <v>22</v>
      </c>
      <c r="F104" s="61" t="s">
        <v>22</v>
      </c>
      <c r="G104" s="63" t="s">
        <v>22</v>
      </c>
      <c r="H104" s="99" t="s">
        <v>21</v>
      </c>
      <c r="I104" s="99">
        <f>VLOOKUP($B104,'Xwalk to ICIS Data Sub. Service'!$B$4:$O$410,9,FALSE)</f>
        <v>1</v>
      </c>
      <c r="J104" s="82">
        <f>VLOOKUP($B104,'Xwalk to ICIS Data Sub. Service'!$B$4:$O$410,10,FALSE)</f>
        <v>42634</v>
      </c>
      <c r="K104" s="86" t="str">
        <f>VLOOKUP($B104,'Xwalk to ICIS Data Sub. Service'!$B$4:$O$410,11,FALSE)</f>
        <v>5.10</v>
      </c>
      <c r="L104" s="86" t="str">
        <f>VLOOKUP($B104,'Xwalk to ICIS Data Sub. Service'!$B$4:$O$410,12,FALSE)</f>
        <v/>
      </c>
      <c r="M104" s="86" t="str">
        <f>VLOOKUP($B104,'Xwalk to ICIS Data Sub. Service'!$B$4:$O$410,13,FALSE)</f>
        <v>ICIS-NPDES</v>
      </c>
      <c r="N104" s="82" t="str">
        <f>VLOOKUP($B104,'Xwalk to ICIS Data Sub. Service'!$B$4:$O$410,14,FALSE)</f>
        <v>Yes</v>
      </c>
      <c r="O104" s="82"/>
    </row>
    <row r="105" spans="1:15" x14ac:dyDescent="0.25">
      <c r="A105" s="111">
        <f t="shared" si="3"/>
        <v>96</v>
      </c>
      <c r="B105" s="60" t="s">
        <v>126</v>
      </c>
      <c r="C105" s="61" t="s">
        <v>21</v>
      </c>
      <c r="D105" s="62" t="s">
        <v>22</v>
      </c>
      <c r="E105" s="63" t="s">
        <v>22</v>
      </c>
      <c r="F105" s="61" t="s">
        <v>22</v>
      </c>
      <c r="G105" s="63" t="s">
        <v>22</v>
      </c>
      <c r="H105" s="99" t="s">
        <v>21</v>
      </c>
      <c r="I105" s="99">
        <f>VLOOKUP($B105,'Xwalk to ICIS Data Sub. Service'!$B$4:$O$410,9,FALSE)</f>
        <v>1</v>
      </c>
      <c r="J105" s="82">
        <f>VLOOKUP($B105,'Xwalk to ICIS Data Sub. Service'!$B$4:$O$410,10,FALSE)</f>
        <v>42634</v>
      </c>
      <c r="K105" s="86" t="str">
        <f>VLOOKUP($B105,'Xwalk to ICIS Data Sub. Service'!$B$4:$O$410,11,FALSE)</f>
        <v>5.10</v>
      </c>
      <c r="L105" s="86" t="str">
        <f>VLOOKUP($B105,'Xwalk to ICIS Data Sub. Service'!$B$4:$O$410,12,FALSE)</f>
        <v/>
      </c>
      <c r="M105" s="86" t="str">
        <f>VLOOKUP($B105,'Xwalk to ICIS Data Sub. Service'!$B$4:$O$410,13,FALSE)</f>
        <v>ICIS-NPDES</v>
      </c>
      <c r="N105" s="82" t="str">
        <f>VLOOKUP($B105,'Xwalk to ICIS Data Sub. Service'!$B$4:$O$410,14,FALSE)</f>
        <v>Yes</v>
      </c>
      <c r="O105" s="82"/>
    </row>
    <row r="106" spans="1:15" x14ac:dyDescent="0.25">
      <c r="A106" s="111">
        <f t="shared" si="3"/>
        <v>97</v>
      </c>
      <c r="B106" s="60" t="s">
        <v>127</v>
      </c>
      <c r="C106" s="61" t="s">
        <v>21</v>
      </c>
      <c r="D106" s="62" t="s">
        <v>22</v>
      </c>
      <c r="E106" s="63" t="s">
        <v>22</v>
      </c>
      <c r="F106" s="61" t="s">
        <v>22</v>
      </c>
      <c r="G106" s="63" t="s">
        <v>22</v>
      </c>
      <c r="H106" s="99" t="s">
        <v>21</v>
      </c>
      <c r="I106" s="99">
        <f>VLOOKUP($B106,'Xwalk to ICIS Data Sub. Service'!$B$4:$O$410,9,FALSE)</f>
        <v>1</v>
      </c>
      <c r="J106" s="82">
        <f>VLOOKUP($B106,'Xwalk to ICIS Data Sub. Service'!$B$4:$O$410,10,FALSE)</f>
        <v>42634</v>
      </c>
      <c r="K106" s="86" t="str">
        <f>VLOOKUP($B106,'Xwalk to ICIS Data Sub. Service'!$B$4:$O$410,11,FALSE)</f>
        <v>5.10</v>
      </c>
      <c r="L106" s="86" t="str">
        <f>VLOOKUP($B106,'Xwalk to ICIS Data Sub. Service'!$B$4:$O$410,12,FALSE)</f>
        <v/>
      </c>
      <c r="M106" s="86" t="str">
        <f>VLOOKUP($B106,'Xwalk to ICIS Data Sub. Service'!$B$4:$O$410,13,FALSE)</f>
        <v>ICIS-NPDES</v>
      </c>
      <c r="N106" s="82" t="str">
        <f>VLOOKUP($B106,'Xwalk to ICIS Data Sub. Service'!$B$4:$O$410,14,FALSE)</f>
        <v>Yes</v>
      </c>
      <c r="O106" s="82"/>
    </row>
    <row r="107" spans="1:15" x14ac:dyDescent="0.25">
      <c r="A107" s="111">
        <f t="shared" si="3"/>
        <v>98</v>
      </c>
      <c r="B107" s="60" t="s">
        <v>128</v>
      </c>
      <c r="C107" s="61" t="s">
        <v>21</v>
      </c>
      <c r="D107" s="62" t="s">
        <v>22</v>
      </c>
      <c r="E107" s="63" t="s">
        <v>22</v>
      </c>
      <c r="F107" s="61" t="s">
        <v>22</v>
      </c>
      <c r="G107" s="63" t="s">
        <v>22</v>
      </c>
      <c r="H107" s="99" t="s">
        <v>21</v>
      </c>
      <c r="I107" s="99">
        <f>VLOOKUP($B107,'Xwalk to ICIS Data Sub. Service'!$B$4:$O$410,9,FALSE)</f>
        <v>1</v>
      </c>
      <c r="J107" s="82">
        <f>VLOOKUP($B107,'Xwalk to ICIS Data Sub. Service'!$B$4:$O$410,10,FALSE)</f>
        <v>42634</v>
      </c>
      <c r="K107" s="86" t="str">
        <f>VLOOKUP($B107,'Xwalk to ICIS Data Sub. Service'!$B$4:$O$410,11,FALSE)</f>
        <v>5.10</v>
      </c>
      <c r="L107" s="86" t="str">
        <f>VLOOKUP($B107,'Xwalk to ICIS Data Sub. Service'!$B$4:$O$410,12,FALSE)</f>
        <v/>
      </c>
      <c r="M107" s="86" t="str">
        <f>VLOOKUP($B107,'Xwalk to ICIS Data Sub. Service'!$B$4:$O$410,13,FALSE)</f>
        <v>ICIS-NPDES</v>
      </c>
      <c r="N107" s="82" t="str">
        <f>VLOOKUP($B107,'Xwalk to ICIS Data Sub. Service'!$B$4:$O$410,14,FALSE)</f>
        <v>Yes</v>
      </c>
      <c r="O107" s="82"/>
    </row>
    <row r="108" spans="1:15" x14ac:dyDescent="0.25">
      <c r="A108" s="111">
        <f t="shared" si="3"/>
        <v>99</v>
      </c>
      <c r="B108" s="60" t="s">
        <v>129</v>
      </c>
      <c r="C108" s="61" t="s">
        <v>21</v>
      </c>
      <c r="D108" s="62" t="s">
        <v>22</v>
      </c>
      <c r="E108" s="63" t="s">
        <v>22</v>
      </c>
      <c r="F108" s="61" t="s">
        <v>22</v>
      </c>
      <c r="G108" s="63" t="s">
        <v>22</v>
      </c>
      <c r="H108" s="99" t="s">
        <v>21</v>
      </c>
      <c r="I108" s="99">
        <f>VLOOKUP($B108,'Xwalk to ICIS Data Sub. Service'!$B$4:$O$410,9,FALSE)</f>
        <v>1</v>
      </c>
      <c r="J108" s="82">
        <f>VLOOKUP($B108,'Xwalk to ICIS Data Sub. Service'!$B$4:$O$410,10,FALSE)</f>
        <v>42634</v>
      </c>
      <c r="K108" s="86" t="str">
        <f>VLOOKUP($B108,'Xwalk to ICIS Data Sub. Service'!$B$4:$O$410,11,FALSE)</f>
        <v>5.10</v>
      </c>
      <c r="L108" s="86" t="str">
        <f>VLOOKUP($B108,'Xwalk to ICIS Data Sub. Service'!$B$4:$O$410,12,FALSE)</f>
        <v/>
      </c>
      <c r="M108" s="86" t="str">
        <f>VLOOKUP($B108,'Xwalk to ICIS Data Sub. Service'!$B$4:$O$410,13,FALSE)</f>
        <v>ICIS-NPDES</v>
      </c>
      <c r="N108" s="82" t="str">
        <f>VLOOKUP($B108,'Xwalk to ICIS Data Sub. Service'!$B$4:$O$410,14,FALSE)</f>
        <v>Yes</v>
      </c>
      <c r="O108" s="82"/>
    </row>
    <row r="109" spans="1:15" x14ac:dyDescent="0.25">
      <c r="A109" s="111">
        <f t="shared" si="3"/>
        <v>100</v>
      </c>
      <c r="B109" s="60" t="s">
        <v>130</v>
      </c>
      <c r="C109" s="61" t="s">
        <v>21</v>
      </c>
      <c r="D109" s="62" t="s">
        <v>22</v>
      </c>
      <c r="E109" s="63" t="s">
        <v>22</v>
      </c>
      <c r="F109" s="61" t="s">
        <v>22</v>
      </c>
      <c r="G109" s="63" t="s">
        <v>22</v>
      </c>
      <c r="H109" s="99" t="s">
        <v>21</v>
      </c>
      <c r="I109" s="99">
        <f>VLOOKUP($B109,'Xwalk to ICIS Data Sub. Service'!$B$4:$O$410,9,FALSE)</f>
        <v>1</v>
      </c>
      <c r="J109" s="82">
        <f>VLOOKUP($B109,'Xwalk to ICIS Data Sub. Service'!$B$4:$O$410,10,FALSE)</f>
        <v>42634</v>
      </c>
      <c r="K109" s="86" t="str">
        <f>VLOOKUP($B109,'Xwalk to ICIS Data Sub. Service'!$B$4:$O$410,11,FALSE)</f>
        <v>5.10</v>
      </c>
      <c r="L109" s="86" t="str">
        <f>VLOOKUP($B109,'Xwalk to ICIS Data Sub. Service'!$B$4:$O$410,12,FALSE)</f>
        <v/>
      </c>
      <c r="M109" s="86" t="str">
        <f>VLOOKUP($B109,'Xwalk to ICIS Data Sub. Service'!$B$4:$O$410,13,FALSE)</f>
        <v>ICIS-NPDES</v>
      </c>
      <c r="N109" s="82" t="str">
        <f>VLOOKUP($B109,'Xwalk to ICIS Data Sub. Service'!$B$4:$O$410,14,FALSE)</f>
        <v>Yes</v>
      </c>
      <c r="O109" s="82"/>
    </row>
    <row r="110" spans="1:15" x14ac:dyDescent="0.25">
      <c r="A110" s="111">
        <f t="shared" si="3"/>
        <v>101</v>
      </c>
      <c r="B110" s="60" t="s">
        <v>131</v>
      </c>
      <c r="C110" s="61" t="s">
        <v>21</v>
      </c>
      <c r="D110" s="62" t="s">
        <v>22</v>
      </c>
      <c r="E110" s="63" t="s">
        <v>22</v>
      </c>
      <c r="F110" s="61" t="s">
        <v>22</v>
      </c>
      <c r="G110" s="63" t="s">
        <v>22</v>
      </c>
      <c r="H110" s="99" t="s">
        <v>21</v>
      </c>
      <c r="I110" s="99">
        <f>VLOOKUP($B110,'Xwalk to ICIS Data Sub. Service'!$B$4:$O$410,9,FALSE)</f>
        <v>1</v>
      </c>
      <c r="J110" s="82">
        <f>VLOOKUP($B110,'Xwalk to ICIS Data Sub. Service'!$B$4:$O$410,10,FALSE)</f>
        <v>42634</v>
      </c>
      <c r="K110" s="86" t="str">
        <f>VLOOKUP($B110,'Xwalk to ICIS Data Sub. Service'!$B$4:$O$410,11,FALSE)</f>
        <v>5.10</v>
      </c>
      <c r="L110" s="86" t="str">
        <f>VLOOKUP($B110,'Xwalk to ICIS Data Sub. Service'!$B$4:$O$410,12,FALSE)</f>
        <v/>
      </c>
      <c r="M110" s="86" t="str">
        <f>VLOOKUP($B110,'Xwalk to ICIS Data Sub. Service'!$B$4:$O$410,13,FALSE)</f>
        <v>ICIS-NPDES</v>
      </c>
      <c r="N110" s="82" t="str">
        <f>VLOOKUP($B110,'Xwalk to ICIS Data Sub. Service'!$B$4:$O$410,14,FALSE)</f>
        <v>Yes</v>
      </c>
      <c r="O110" s="82"/>
    </row>
    <row r="111" spans="1:15" x14ac:dyDescent="0.25">
      <c r="A111" s="111">
        <f t="shared" si="3"/>
        <v>102</v>
      </c>
      <c r="B111" s="60" t="s">
        <v>132</v>
      </c>
      <c r="C111" s="61" t="s">
        <v>21</v>
      </c>
      <c r="D111" s="62" t="s">
        <v>22</v>
      </c>
      <c r="E111" s="63" t="s">
        <v>22</v>
      </c>
      <c r="F111" s="61" t="s">
        <v>22</v>
      </c>
      <c r="G111" s="63" t="s">
        <v>22</v>
      </c>
      <c r="H111" s="99" t="s">
        <v>21</v>
      </c>
      <c r="I111" s="99">
        <f>VLOOKUP($B111,'Xwalk to ICIS Data Sub. Service'!$B$4:$O$410,9,FALSE)</f>
        <v>1</v>
      </c>
      <c r="J111" s="82">
        <f>VLOOKUP($B111,'Xwalk to ICIS Data Sub. Service'!$B$4:$O$410,10,FALSE)</f>
        <v>42634</v>
      </c>
      <c r="K111" s="86" t="str">
        <f>VLOOKUP($B111,'Xwalk to ICIS Data Sub. Service'!$B$4:$O$410,11,FALSE)</f>
        <v>5.10</v>
      </c>
      <c r="L111" s="86" t="str">
        <f>VLOOKUP($B111,'Xwalk to ICIS Data Sub. Service'!$B$4:$O$410,12,FALSE)</f>
        <v/>
      </c>
      <c r="M111" s="86" t="str">
        <f>VLOOKUP($B111,'Xwalk to ICIS Data Sub. Service'!$B$4:$O$410,13,FALSE)</f>
        <v>ICIS-NPDES</v>
      </c>
      <c r="N111" s="82" t="str">
        <f>VLOOKUP($B111,'Xwalk to ICIS Data Sub. Service'!$B$4:$O$410,14,FALSE)</f>
        <v>Yes</v>
      </c>
      <c r="O111" s="82"/>
    </row>
    <row r="112" spans="1:15" x14ac:dyDescent="0.25">
      <c r="A112" s="111">
        <f t="shared" si="3"/>
        <v>103</v>
      </c>
      <c r="B112" s="60" t="s">
        <v>133</v>
      </c>
      <c r="C112" s="61" t="s">
        <v>21</v>
      </c>
      <c r="D112" s="62" t="s">
        <v>22</v>
      </c>
      <c r="E112" s="63" t="s">
        <v>22</v>
      </c>
      <c r="F112" s="61" t="s">
        <v>22</v>
      </c>
      <c r="G112" s="63" t="s">
        <v>22</v>
      </c>
      <c r="H112" s="99" t="s">
        <v>21</v>
      </c>
      <c r="I112" s="99">
        <f>VLOOKUP($B112,'Xwalk to ICIS Data Sub. Service'!$B$4:$O$410,9,FALSE)</f>
        <v>1</v>
      </c>
      <c r="J112" s="82">
        <f>VLOOKUP($B112,'Xwalk to ICIS Data Sub. Service'!$B$4:$O$410,10,FALSE)</f>
        <v>42634</v>
      </c>
      <c r="K112" s="86" t="str">
        <f>VLOOKUP($B112,'Xwalk to ICIS Data Sub. Service'!$B$4:$O$410,11,FALSE)</f>
        <v>5.10</v>
      </c>
      <c r="L112" s="86" t="str">
        <f>VLOOKUP($B112,'Xwalk to ICIS Data Sub. Service'!$B$4:$O$410,12,FALSE)</f>
        <v/>
      </c>
      <c r="M112" s="86" t="str">
        <f>VLOOKUP($B112,'Xwalk to ICIS Data Sub. Service'!$B$4:$O$410,13,FALSE)</f>
        <v>ICIS-NPDES</v>
      </c>
      <c r="N112" s="82" t="str">
        <f>VLOOKUP($B112,'Xwalk to ICIS Data Sub. Service'!$B$4:$O$410,14,FALSE)</f>
        <v>Yes</v>
      </c>
      <c r="O112" s="82"/>
    </row>
    <row r="113" spans="1:15" ht="30" x14ac:dyDescent="0.25">
      <c r="A113" s="111">
        <f t="shared" si="3"/>
        <v>104</v>
      </c>
      <c r="B113" s="60" t="s">
        <v>134</v>
      </c>
      <c r="C113" s="61"/>
      <c r="D113" s="62" t="s">
        <v>22</v>
      </c>
      <c r="E113" s="63"/>
      <c r="F113" s="61" t="s">
        <v>21</v>
      </c>
      <c r="G113" s="63" t="s">
        <v>22</v>
      </c>
      <c r="H113" s="99" t="s">
        <v>22</v>
      </c>
      <c r="I113" s="99">
        <f>VLOOKUP($B113,'Xwalk to ICIS Data Sub. Service'!$B$4:$O$410,9,FALSE)</f>
        <v>3</v>
      </c>
      <c r="J113" s="82">
        <f>VLOOKUP($B113,'Xwalk to ICIS Data Sub. Service'!$B$4:$O$410,10,FALSE)</f>
        <v>46012</v>
      </c>
      <c r="K113" s="86" t="str">
        <f>VLOOKUP($B113,'Xwalk to ICIS Data Sub. Service'!$B$4:$O$410,11,FALSE)</f>
        <v>5.16</v>
      </c>
      <c r="L113" s="86">
        <f>VLOOKUP($B113,'Xwalk to ICIS Data Sub. Service'!$B$4:$O$410,12,FALSE)</f>
        <v>0</v>
      </c>
      <c r="M113" s="86" t="str">
        <f>VLOOKUP($B113,'Xwalk to ICIS Data Sub. Service'!$B$4:$O$410,13,FALSE)</f>
        <v>OECA Data Store</v>
      </c>
      <c r="N113" s="82" t="str">
        <f>VLOOKUP($B113,'Xwalk to ICIS Data Sub. Service'!$B$4:$O$410,14,FALSE)</f>
        <v>Yes</v>
      </c>
      <c r="O113" s="82" t="s">
        <v>135</v>
      </c>
    </row>
    <row r="114" spans="1:15" ht="30" x14ac:dyDescent="0.25">
      <c r="A114" s="111">
        <f t="shared" si="3"/>
        <v>105</v>
      </c>
      <c r="B114" s="60" t="s">
        <v>136</v>
      </c>
      <c r="C114" s="61"/>
      <c r="D114" s="62" t="s">
        <v>22</v>
      </c>
      <c r="E114" s="63"/>
      <c r="F114" s="61" t="s">
        <v>22</v>
      </c>
      <c r="G114" s="63" t="s">
        <v>21</v>
      </c>
      <c r="H114" s="99" t="s">
        <v>22</v>
      </c>
      <c r="I114" s="99">
        <f>VLOOKUP($B114,'Xwalk to ICIS Data Sub. Service'!$B$4:$O$410,9,FALSE)</f>
        <v>3</v>
      </c>
      <c r="J114" s="82">
        <f>VLOOKUP($B114,'Xwalk to ICIS Data Sub. Service'!$B$4:$O$410,10,FALSE)</f>
        <v>46012</v>
      </c>
      <c r="K114" s="86" t="str">
        <f>VLOOKUP($B114,'Xwalk to ICIS Data Sub. Service'!$B$4:$O$410,11,FALSE)</f>
        <v>5.16</v>
      </c>
      <c r="L114" s="86">
        <f>VLOOKUP($B114,'Xwalk to ICIS Data Sub. Service'!$B$4:$O$410,12,FALSE)</f>
        <v>0</v>
      </c>
      <c r="M114" s="86" t="str">
        <f>VLOOKUP($B114,'Xwalk to ICIS Data Sub. Service'!$B$4:$O$410,13,FALSE)</f>
        <v>OECA Data Store</v>
      </c>
      <c r="N114" s="82" t="str">
        <f>VLOOKUP($B114,'Xwalk to ICIS Data Sub. Service'!$B$4:$O$410,14,FALSE)</f>
        <v>Yes</v>
      </c>
      <c r="O114" s="82" t="s">
        <v>135</v>
      </c>
    </row>
    <row r="115" spans="1:15" ht="30" x14ac:dyDescent="0.25">
      <c r="A115" s="111">
        <f t="shared" si="3"/>
        <v>106</v>
      </c>
      <c r="B115" s="60" t="s">
        <v>137</v>
      </c>
      <c r="C115" s="61"/>
      <c r="D115" s="62" t="s">
        <v>22</v>
      </c>
      <c r="E115" s="63"/>
      <c r="F115" s="61" t="s">
        <v>22</v>
      </c>
      <c r="G115" s="63" t="s">
        <v>21</v>
      </c>
      <c r="H115" s="99" t="s">
        <v>22</v>
      </c>
      <c r="I115" s="99">
        <f>VLOOKUP($B115,'Xwalk to ICIS Data Sub. Service'!$B$4:$O$410,9,FALSE)</f>
        <v>3</v>
      </c>
      <c r="J115" s="82">
        <f>VLOOKUP($B115,'Xwalk to ICIS Data Sub. Service'!$B$4:$O$410,10,FALSE)</f>
        <v>46012</v>
      </c>
      <c r="K115" s="86" t="str">
        <f>VLOOKUP($B115,'Xwalk to ICIS Data Sub. Service'!$B$4:$O$410,11,FALSE)</f>
        <v>5.16</v>
      </c>
      <c r="L115" s="86">
        <f>VLOOKUP($B115,'Xwalk to ICIS Data Sub. Service'!$B$4:$O$410,12,FALSE)</f>
        <v>0</v>
      </c>
      <c r="M115" s="86" t="str">
        <f>VLOOKUP($B115,'Xwalk to ICIS Data Sub. Service'!$B$4:$O$410,13,FALSE)</f>
        <v>OECA Data Store</v>
      </c>
      <c r="N115" s="82" t="str">
        <f>VLOOKUP($B115,'Xwalk to ICIS Data Sub. Service'!$B$4:$O$410,14,FALSE)</f>
        <v>Yes</v>
      </c>
      <c r="O115" s="82" t="s">
        <v>135</v>
      </c>
    </row>
    <row r="116" spans="1:15" ht="30" x14ac:dyDescent="0.25">
      <c r="A116" s="111">
        <f t="shared" si="3"/>
        <v>107</v>
      </c>
      <c r="B116" s="60" t="s">
        <v>138</v>
      </c>
      <c r="C116" s="61"/>
      <c r="D116" s="62" t="s">
        <v>22</v>
      </c>
      <c r="E116" s="63"/>
      <c r="F116" s="61" t="s">
        <v>22</v>
      </c>
      <c r="G116" s="63" t="s">
        <v>21</v>
      </c>
      <c r="H116" s="99" t="s">
        <v>22</v>
      </c>
      <c r="I116" s="99">
        <f>VLOOKUP($B116,'Xwalk to ICIS Data Sub. Service'!$B$4:$O$410,9,FALSE)</f>
        <v>3</v>
      </c>
      <c r="J116" s="82">
        <f>VLOOKUP($B116,'Xwalk to ICIS Data Sub. Service'!$B$4:$O$410,10,FALSE)</f>
        <v>46012</v>
      </c>
      <c r="K116" s="86" t="str">
        <f>VLOOKUP($B116,'Xwalk to ICIS Data Sub. Service'!$B$4:$O$410,11,FALSE)</f>
        <v>5.16</v>
      </c>
      <c r="L116" s="86">
        <f>VLOOKUP($B116,'Xwalk to ICIS Data Sub. Service'!$B$4:$O$410,12,FALSE)</f>
        <v>0</v>
      </c>
      <c r="M116" s="86" t="str">
        <f>VLOOKUP($B116,'Xwalk to ICIS Data Sub. Service'!$B$4:$O$410,13,FALSE)</f>
        <v>OECA Data Store</v>
      </c>
      <c r="N116" s="82" t="str">
        <f>VLOOKUP($B116,'Xwalk to ICIS Data Sub. Service'!$B$4:$O$410,14,FALSE)</f>
        <v>Yes</v>
      </c>
      <c r="O116" s="82" t="s">
        <v>135</v>
      </c>
    </row>
    <row r="117" spans="1:15" ht="30" x14ac:dyDescent="0.25">
      <c r="A117" s="111">
        <f t="shared" si="3"/>
        <v>108</v>
      </c>
      <c r="B117" s="60" t="s">
        <v>139</v>
      </c>
      <c r="C117" s="61"/>
      <c r="D117" s="62" t="s">
        <v>22</v>
      </c>
      <c r="E117" s="63"/>
      <c r="F117" s="61" t="s">
        <v>22</v>
      </c>
      <c r="G117" s="63" t="s">
        <v>21</v>
      </c>
      <c r="H117" s="99" t="s">
        <v>22</v>
      </c>
      <c r="I117" s="99">
        <f>VLOOKUP($B117,'Xwalk to ICIS Data Sub. Service'!$B$4:$O$410,9,FALSE)</f>
        <v>3</v>
      </c>
      <c r="J117" s="82">
        <f>VLOOKUP($B117,'Xwalk to ICIS Data Sub. Service'!$B$4:$O$410,10,FALSE)</f>
        <v>46012</v>
      </c>
      <c r="K117" s="86" t="str">
        <f>VLOOKUP($B117,'Xwalk to ICIS Data Sub. Service'!$B$4:$O$410,11,FALSE)</f>
        <v>5.16</v>
      </c>
      <c r="L117" s="86">
        <f>VLOOKUP($B117,'Xwalk to ICIS Data Sub. Service'!$B$4:$O$410,12,FALSE)</f>
        <v>0</v>
      </c>
      <c r="M117" s="86" t="str">
        <f>VLOOKUP($B117,'Xwalk to ICIS Data Sub. Service'!$B$4:$O$410,13,FALSE)</f>
        <v>OECA Data Store</v>
      </c>
      <c r="N117" s="82" t="str">
        <f>VLOOKUP($B117,'Xwalk to ICIS Data Sub. Service'!$B$4:$O$410,14,FALSE)</f>
        <v>Yes</v>
      </c>
      <c r="O117" s="82" t="s">
        <v>135</v>
      </c>
    </row>
    <row r="118" spans="1:15" ht="30" x14ac:dyDescent="0.25">
      <c r="A118" s="111">
        <f t="shared" si="3"/>
        <v>109</v>
      </c>
      <c r="B118" s="60" t="s">
        <v>140</v>
      </c>
      <c r="C118" s="61"/>
      <c r="D118" s="62" t="s">
        <v>22</v>
      </c>
      <c r="E118" s="63"/>
      <c r="F118" s="61" t="s">
        <v>22</v>
      </c>
      <c r="G118" s="63" t="s">
        <v>21</v>
      </c>
      <c r="H118" s="99" t="s">
        <v>22</v>
      </c>
      <c r="I118" s="99">
        <f>VLOOKUP($B118,'Xwalk to ICIS Data Sub. Service'!$B$4:$O$410,9,FALSE)</f>
        <v>3</v>
      </c>
      <c r="J118" s="82">
        <f>VLOOKUP($B118,'Xwalk to ICIS Data Sub. Service'!$B$4:$O$410,10,FALSE)</f>
        <v>46012</v>
      </c>
      <c r="K118" s="86" t="str">
        <f>VLOOKUP($B118,'Xwalk to ICIS Data Sub. Service'!$B$4:$O$410,11,FALSE)</f>
        <v>5.16</v>
      </c>
      <c r="L118" s="86">
        <f>VLOOKUP($B118,'Xwalk to ICIS Data Sub. Service'!$B$4:$O$410,12,FALSE)</f>
        <v>0</v>
      </c>
      <c r="M118" s="86" t="str">
        <f>VLOOKUP($B118,'Xwalk to ICIS Data Sub. Service'!$B$4:$O$410,13,FALSE)</f>
        <v>OECA Data Store</v>
      </c>
      <c r="N118" s="82" t="str">
        <f>VLOOKUP($B118,'Xwalk to ICIS Data Sub. Service'!$B$4:$O$410,14,FALSE)</f>
        <v>Yes</v>
      </c>
      <c r="O118" s="82" t="s">
        <v>135</v>
      </c>
    </row>
    <row r="119" spans="1:15" ht="30" x14ac:dyDescent="0.25">
      <c r="A119" s="111">
        <f t="shared" si="3"/>
        <v>110</v>
      </c>
      <c r="B119" s="60" t="s">
        <v>141</v>
      </c>
      <c r="C119" s="61"/>
      <c r="D119" s="62" t="s">
        <v>22</v>
      </c>
      <c r="E119" s="63"/>
      <c r="F119" s="61" t="s">
        <v>22</v>
      </c>
      <c r="G119" s="63" t="s">
        <v>21</v>
      </c>
      <c r="H119" s="99" t="s">
        <v>22</v>
      </c>
      <c r="I119" s="99">
        <f>VLOOKUP($B119,'Xwalk to ICIS Data Sub. Service'!$B$4:$O$410,9,FALSE)</f>
        <v>3</v>
      </c>
      <c r="J119" s="82">
        <f>VLOOKUP($B119,'Xwalk to ICIS Data Sub. Service'!$B$4:$O$410,10,FALSE)</f>
        <v>46012</v>
      </c>
      <c r="K119" s="86" t="str">
        <f>VLOOKUP($B119,'Xwalk to ICIS Data Sub. Service'!$B$4:$O$410,11,FALSE)</f>
        <v>5.16</v>
      </c>
      <c r="L119" s="86">
        <f>VLOOKUP($B119,'Xwalk to ICIS Data Sub. Service'!$B$4:$O$410,12,FALSE)</f>
        <v>0</v>
      </c>
      <c r="M119" s="86" t="str">
        <f>VLOOKUP($B119,'Xwalk to ICIS Data Sub. Service'!$B$4:$O$410,13,FALSE)</f>
        <v>OECA Data Store</v>
      </c>
      <c r="N119" s="82" t="str">
        <f>VLOOKUP($B119,'Xwalk to ICIS Data Sub. Service'!$B$4:$O$410,14,FALSE)</f>
        <v>Yes</v>
      </c>
      <c r="O119" s="82" t="s">
        <v>135</v>
      </c>
    </row>
    <row r="120" spans="1:15" ht="30" x14ac:dyDescent="0.25">
      <c r="A120" s="111">
        <f t="shared" si="3"/>
        <v>111</v>
      </c>
      <c r="B120" s="60" t="s">
        <v>142</v>
      </c>
      <c r="C120" s="61"/>
      <c r="D120" s="62" t="s">
        <v>22</v>
      </c>
      <c r="E120" s="63"/>
      <c r="F120" s="61" t="s">
        <v>22</v>
      </c>
      <c r="G120" s="63" t="s">
        <v>21</v>
      </c>
      <c r="H120" s="99" t="s">
        <v>22</v>
      </c>
      <c r="I120" s="99">
        <f>VLOOKUP($B120,'Xwalk to ICIS Data Sub. Service'!$B$4:$O$410,9,FALSE)</f>
        <v>3</v>
      </c>
      <c r="J120" s="82">
        <f>VLOOKUP($B120,'Xwalk to ICIS Data Sub. Service'!$B$4:$O$410,10,FALSE)</f>
        <v>46012</v>
      </c>
      <c r="K120" s="86" t="str">
        <f>VLOOKUP($B120,'Xwalk to ICIS Data Sub. Service'!$B$4:$O$410,11,FALSE)</f>
        <v>5.16</v>
      </c>
      <c r="L120" s="86">
        <f>VLOOKUP($B120,'Xwalk to ICIS Data Sub. Service'!$B$4:$O$410,12,FALSE)</f>
        <v>0</v>
      </c>
      <c r="M120" s="86" t="str">
        <f>VLOOKUP($B120,'Xwalk to ICIS Data Sub. Service'!$B$4:$O$410,13,FALSE)</f>
        <v>OECA Data Store</v>
      </c>
      <c r="N120" s="82" t="str">
        <f>VLOOKUP($B120,'Xwalk to ICIS Data Sub. Service'!$B$4:$O$410,14,FALSE)</f>
        <v>Yes</v>
      </c>
      <c r="O120" s="82" t="s">
        <v>135</v>
      </c>
    </row>
    <row r="121" spans="1:15" x14ac:dyDescent="0.25">
      <c r="A121" s="111">
        <f t="shared" si="3"/>
        <v>112</v>
      </c>
      <c r="B121" s="60" t="s">
        <v>143</v>
      </c>
      <c r="C121" s="61"/>
      <c r="D121" s="62" t="s">
        <v>22</v>
      </c>
      <c r="E121" s="63" t="s">
        <v>22</v>
      </c>
      <c r="F121" s="61" t="s">
        <v>21</v>
      </c>
      <c r="G121" s="63" t="s">
        <v>22</v>
      </c>
      <c r="H121" s="99" t="s">
        <v>22</v>
      </c>
      <c r="I121" s="99">
        <f>VLOOKUP($B121,'Xwalk to ICIS Data Sub. Service'!$B$4:$O$410,9,FALSE)</f>
        <v>3</v>
      </c>
      <c r="J121" s="82">
        <f>VLOOKUP($B121,'Xwalk to ICIS Data Sub. Service'!$B$4:$O$410,10,FALSE)</f>
        <v>46012</v>
      </c>
      <c r="K121" s="86" t="str">
        <f>VLOOKUP($B121,'Xwalk to ICIS Data Sub. Service'!$B$4:$O$410,11,FALSE)</f>
        <v>5.10</v>
      </c>
      <c r="L121" s="86">
        <f>VLOOKUP($B121,'Xwalk to ICIS Data Sub. Service'!$B$4:$O$410,12,FALSE)</f>
        <v>0</v>
      </c>
      <c r="M121" s="86" t="str">
        <f>VLOOKUP($B121,'Xwalk to ICIS Data Sub. Service'!$B$4:$O$410,13,FALSE)</f>
        <v>ICIS-NPDES</v>
      </c>
      <c r="N121" s="82" t="str">
        <f>VLOOKUP($B121,'Xwalk to ICIS Data Sub. Service'!$B$4:$O$410,14,FALSE)</f>
        <v>No</v>
      </c>
      <c r="O121" s="82" t="s">
        <v>144</v>
      </c>
    </row>
    <row r="122" spans="1:15" x14ac:dyDescent="0.25">
      <c r="A122" s="111">
        <f t="shared" si="3"/>
        <v>113</v>
      </c>
      <c r="B122" s="60" t="s">
        <v>145</v>
      </c>
      <c r="C122" s="61"/>
      <c r="D122" s="62" t="s">
        <v>22</v>
      </c>
      <c r="E122" s="63" t="s">
        <v>22</v>
      </c>
      <c r="F122" s="61" t="s">
        <v>21</v>
      </c>
      <c r="G122" s="63" t="s">
        <v>22</v>
      </c>
      <c r="H122" s="99" t="s">
        <v>22</v>
      </c>
      <c r="I122" s="99">
        <f>VLOOKUP($B122,'Xwalk to ICIS Data Sub. Service'!$B$4:$O$410,9,FALSE)</f>
        <v>3</v>
      </c>
      <c r="J122" s="82">
        <f>VLOOKUP($B122,'Xwalk to ICIS Data Sub. Service'!$B$4:$O$410,10,FALSE)</f>
        <v>46012</v>
      </c>
      <c r="K122" s="86" t="str">
        <f>VLOOKUP($B122,'Xwalk to ICIS Data Sub. Service'!$B$4:$O$410,11,FALSE)</f>
        <v>5.10</v>
      </c>
      <c r="L122" s="86">
        <f>VLOOKUP($B122,'Xwalk to ICIS Data Sub. Service'!$B$4:$O$410,12,FALSE)</f>
        <v>0</v>
      </c>
      <c r="M122" s="86" t="str">
        <f>VLOOKUP($B122,'Xwalk to ICIS Data Sub. Service'!$B$4:$O$410,13,FALSE)</f>
        <v>ICIS-NPDES</v>
      </c>
      <c r="N122" s="82" t="str">
        <f>VLOOKUP($B122,'Xwalk to ICIS Data Sub. Service'!$B$4:$O$410,14,FALSE)</f>
        <v>No</v>
      </c>
      <c r="O122" s="82" t="s">
        <v>144</v>
      </c>
    </row>
    <row r="123" spans="1:15" x14ac:dyDescent="0.25">
      <c r="A123" s="111">
        <f t="shared" si="3"/>
        <v>114</v>
      </c>
      <c r="B123" s="60" t="s">
        <v>146</v>
      </c>
      <c r="C123" s="61"/>
      <c r="D123" s="62" t="s">
        <v>22</v>
      </c>
      <c r="E123" s="63" t="s">
        <v>22</v>
      </c>
      <c r="F123" s="61" t="s">
        <v>21</v>
      </c>
      <c r="G123" s="63" t="s">
        <v>22</v>
      </c>
      <c r="H123" s="99" t="s">
        <v>22</v>
      </c>
      <c r="I123" s="99">
        <f>VLOOKUP($B123,'Xwalk to ICIS Data Sub. Service'!$B$4:$O$410,9,FALSE)</f>
        <v>3</v>
      </c>
      <c r="J123" s="82">
        <f>VLOOKUP($B123,'Xwalk to ICIS Data Sub. Service'!$B$4:$O$410,10,FALSE)</f>
        <v>46012</v>
      </c>
      <c r="K123" s="86" t="str">
        <f>VLOOKUP($B123,'Xwalk to ICIS Data Sub. Service'!$B$4:$O$410,11,FALSE)</f>
        <v>5.10</v>
      </c>
      <c r="L123" s="86">
        <f>VLOOKUP($B123,'Xwalk to ICIS Data Sub. Service'!$B$4:$O$410,12,FALSE)</f>
        <v>0</v>
      </c>
      <c r="M123" s="86" t="str">
        <f>VLOOKUP($B123,'Xwalk to ICIS Data Sub. Service'!$B$4:$O$410,13,FALSE)</f>
        <v>ICIS-NPDES</v>
      </c>
      <c r="N123" s="82" t="str">
        <f>VLOOKUP($B123,'Xwalk to ICIS Data Sub. Service'!$B$4:$O$410,14,FALSE)</f>
        <v>No</v>
      </c>
      <c r="O123" s="82" t="s">
        <v>144</v>
      </c>
    </row>
    <row r="124" spans="1:15" x14ac:dyDescent="0.25">
      <c r="A124" s="111">
        <f t="shared" si="3"/>
        <v>115</v>
      </c>
      <c r="B124" s="60" t="s">
        <v>147</v>
      </c>
      <c r="C124" s="61"/>
      <c r="D124" s="62" t="s">
        <v>22</v>
      </c>
      <c r="E124" s="63" t="s">
        <v>22</v>
      </c>
      <c r="F124" s="61" t="s">
        <v>21</v>
      </c>
      <c r="G124" s="63" t="s">
        <v>22</v>
      </c>
      <c r="H124" s="99" t="s">
        <v>22</v>
      </c>
      <c r="I124" s="99">
        <f>VLOOKUP($B124,'Xwalk to ICIS Data Sub. Service'!$B$4:$O$410,9,FALSE)</f>
        <v>3</v>
      </c>
      <c r="J124" s="82">
        <f>VLOOKUP($B124,'Xwalk to ICIS Data Sub. Service'!$B$4:$O$410,10,FALSE)</f>
        <v>46012</v>
      </c>
      <c r="K124" s="86" t="str">
        <f>VLOOKUP($B124,'Xwalk to ICIS Data Sub. Service'!$B$4:$O$410,11,FALSE)</f>
        <v>5.10</v>
      </c>
      <c r="L124" s="86">
        <f>VLOOKUP($B124,'Xwalk to ICIS Data Sub. Service'!$B$4:$O$410,12,FALSE)</f>
        <v>0</v>
      </c>
      <c r="M124" s="86" t="str">
        <f>VLOOKUP($B124,'Xwalk to ICIS Data Sub. Service'!$B$4:$O$410,13,FALSE)</f>
        <v>ICIS-NPDES</v>
      </c>
      <c r="N124" s="82" t="str">
        <f>VLOOKUP($B124,'Xwalk to ICIS Data Sub. Service'!$B$4:$O$410,14,FALSE)</f>
        <v>No</v>
      </c>
      <c r="O124" s="82" t="s">
        <v>144</v>
      </c>
    </row>
    <row r="125" spans="1:15" x14ac:dyDescent="0.25">
      <c r="A125" s="111">
        <f t="shared" si="3"/>
        <v>116</v>
      </c>
      <c r="B125" s="60" t="s">
        <v>148</v>
      </c>
      <c r="C125" s="61"/>
      <c r="D125" s="62" t="s">
        <v>22</v>
      </c>
      <c r="E125" s="63" t="s">
        <v>22</v>
      </c>
      <c r="F125" s="61" t="s">
        <v>21</v>
      </c>
      <c r="G125" s="63" t="s">
        <v>22</v>
      </c>
      <c r="H125" s="99" t="s">
        <v>22</v>
      </c>
      <c r="I125" s="99">
        <f>VLOOKUP($B125,'Xwalk to ICIS Data Sub. Service'!$B$4:$O$410,9,FALSE)</f>
        <v>3</v>
      </c>
      <c r="J125" s="82">
        <f>VLOOKUP($B125,'Xwalk to ICIS Data Sub. Service'!$B$4:$O$410,10,FALSE)</f>
        <v>46012</v>
      </c>
      <c r="K125" s="86" t="str">
        <f>VLOOKUP($B125,'Xwalk to ICIS Data Sub. Service'!$B$4:$O$410,11,FALSE)</f>
        <v>5.15</v>
      </c>
      <c r="L125" s="86" t="str">
        <f>VLOOKUP($B125,'Xwalk to ICIS Data Sub. Service'!$B$4:$O$410,12,FALSE)</f>
        <v>X</v>
      </c>
      <c r="M125" s="86" t="str">
        <f>VLOOKUP($B125,'Xwalk to ICIS Data Sub. Service'!$B$4:$O$410,13,FALSE)</f>
        <v>ICIS-NPDES</v>
      </c>
      <c r="N125" s="82" t="str">
        <f>VLOOKUP($B125,'Xwalk to ICIS Data Sub. Service'!$B$4:$O$410,14,FALSE)</f>
        <v>No</v>
      </c>
      <c r="O125" s="82" t="s">
        <v>144</v>
      </c>
    </row>
    <row r="126" spans="1:15" x14ac:dyDescent="0.25">
      <c r="A126" s="111">
        <f t="shared" si="3"/>
        <v>117</v>
      </c>
      <c r="B126" s="60" t="s">
        <v>149</v>
      </c>
      <c r="C126" s="61"/>
      <c r="D126" s="62" t="s">
        <v>22</v>
      </c>
      <c r="E126" s="63" t="s">
        <v>22</v>
      </c>
      <c r="F126" s="61" t="s">
        <v>21</v>
      </c>
      <c r="G126" s="63" t="s">
        <v>22</v>
      </c>
      <c r="H126" s="99" t="s">
        <v>22</v>
      </c>
      <c r="I126" s="99">
        <f>VLOOKUP($B126,'Xwalk to ICIS Data Sub. Service'!$B$4:$O$410,9,FALSE)</f>
        <v>3</v>
      </c>
      <c r="J126" s="82">
        <f>VLOOKUP($B126,'Xwalk to ICIS Data Sub. Service'!$B$4:$O$410,10,FALSE)</f>
        <v>46012</v>
      </c>
      <c r="K126" s="86" t="str">
        <f>VLOOKUP($B126,'Xwalk to ICIS Data Sub. Service'!$B$4:$O$410,11,FALSE)</f>
        <v>5.10</v>
      </c>
      <c r="L126" s="86">
        <f>VLOOKUP($B126,'Xwalk to ICIS Data Sub. Service'!$B$4:$O$410,12,FALSE)</f>
        <v>0</v>
      </c>
      <c r="M126" s="86" t="str">
        <f>VLOOKUP($B126,'Xwalk to ICIS Data Sub. Service'!$B$4:$O$410,13,FALSE)</f>
        <v>ICIS-NPDES</v>
      </c>
      <c r="N126" s="82" t="str">
        <f>VLOOKUP($B126,'Xwalk to ICIS Data Sub. Service'!$B$4:$O$410,14,FALSE)</f>
        <v>No</v>
      </c>
      <c r="O126" s="82" t="s">
        <v>144</v>
      </c>
    </row>
    <row r="127" spans="1:15" ht="27" customHeight="1" x14ac:dyDescent="0.25">
      <c r="A127" s="111">
        <f t="shared" si="3"/>
        <v>118</v>
      </c>
      <c r="B127" s="60" t="s">
        <v>150</v>
      </c>
      <c r="C127" s="61"/>
      <c r="D127" s="62" t="s">
        <v>22</v>
      </c>
      <c r="E127" s="63" t="s">
        <v>22</v>
      </c>
      <c r="F127" s="61" t="s">
        <v>21</v>
      </c>
      <c r="G127" s="63" t="s">
        <v>22</v>
      </c>
      <c r="H127" s="99" t="s">
        <v>22</v>
      </c>
      <c r="I127" s="99">
        <f>VLOOKUP($B127,'Xwalk to ICIS Data Sub. Service'!$B$4:$O$410,9,FALSE)</f>
        <v>3</v>
      </c>
      <c r="J127" s="82">
        <f>VLOOKUP($B127,'Xwalk to ICIS Data Sub. Service'!$B$4:$O$410,10,FALSE)</f>
        <v>46012</v>
      </c>
      <c r="K127" s="86" t="str">
        <f>VLOOKUP($B127,'Xwalk to ICIS Data Sub. Service'!$B$4:$O$410,11,FALSE)</f>
        <v>5.10</v>
      </c>
      <c r="L127" s="86">
        <f>VLOOKUP($B127,'Xwalk to ICIS Data Sub. Service'!$B$4:$O$410,12,FALSE)</f>
        <v>0</v>
      </c>
      <c r="M127" s="86" t="str">
        <f>VLOOKUP($B127,'Xwalk to ICIS Data Sub. Service'!$B$4:$O$410,13,FALSE)</f>
        <v>ICIS-NPDES</v>
      </c>
      <c r="N127" s="82" t="str">
        <f>VLOOKUP($B127,'Xwalk to ICIS Data Sub. Service'!$B$4:$O$410,14,FALSE)</f>
        <v>No</v>
      </c>
      <c r="O127" s="82" t="s">
        <v>144</v>
      </c>
    </row>
    <row r="128" spans="1:15" x14ac:dyDescent="0.25">
      <c r="A128" s="111">
        <f t="shared" si="3"/>
        <v>119</v>
      </c>
      <c r="B128" s="60" t="s">
        <v>151</v>
      </c>
      <c r="C128" s="61"/>
      <c r="D128" s="62" t="s">
        <v>22</v>
      </c>
      <c r="E128" s="63" t="s">
        <v>22</v>
      </c>
      <c r="F128" s="61" t="s">
        <v>21</v>
      </c>
      <c r="G128" s="63" t="s">
        <v>22</v>
      </c>
      <c r="H128" s="99" t="s">
        <v>22</v>
      </c>
      <c r="I128" s="99">
        <f>VLOOKUP($B128,'Xwalk to ICIS Data Sub. Service'!$B$4:$O$410,9,FALSE)</f>
        <v>3</v>
      </c>
      <c r="J128" s="82">
        <f>VLOOKUP($B128,'Xwalk to ICIS Data Sub. Service'!$B$4:$O$410,10,FALSE)</f>
        <v>46012</v>
      </c>
      <c r="K128" s="86" t="str">
        <f>VLOOKUP($B128,'Xwalk to ICIS Data Sub. Service'!$B$4:$O$410,11,FALSE)</f>
        <v>5.15</v>
      </c>
      <c r="L128" s="86" t="str">
        <f>VLOOKUP($B128,'Xwalk to ICIS Data Sub. Service'!$B$4:$O$410,12,FALSE)</f>
        <v>X</v>
      </c>
      <c r="M128" s="86" t="str">
        <f>VLOOKUP($B128,'Xwalk to ICIS Data Sub. Service'!$B$4:$O$410,13,FALSE)</f>
        <v>ICIS-NPDES</v>
      </c>
      <c r="N128" s="82" t="str">
        <f>VLOOKUP($B128,'Xwalk to ICIS Data Sub. Service'!$B$4:$O$410,14,FALSE)</f>
        <v>No</v>
      </c>
      <c r="O128" s="82" t="s">
        <v>144</v>
      </c>
    </row>
    <row r="129" spans="1:15" x14ac:dyDescent="0.25">
      <c r="A129" s="111">
        <f t="shared" si="3"/>
        <v>120</v>
      </c>
      <c r="B129" s="60" t="s">
        <v>152</v>
      </c>
      <c r="C129" s="61" t="s">
        <v>22</v>
      </c>
      <c r="D129" s="62" t="s">
        <v>22</v>
      </c>
      <c r="E129" s="63" t="s">
        <v>22</v>
      </c>
      <c r="F129" s="61" t="s">
        <v>21</v>
      </c>
      <c r="G129" s="63" t="s">
        <v>22</v>
      </c>
      <c r="H129" s="99" t="s">
        <v>22</v>
      </c>
      <c r="I129" s="99">
        <f>VLOOKUP($B129,'Xwalk to ICIS Data Sub. Service'!$B$4:$O$410,9,FALSE)</f>
        <v>3</v>
      </c>
      <c r="J129" s="82">
        <f>VLOOKUP($B129,'Xwalk to ICIS Data Sub. Service'!$B$4:$O$410,10,FALSE)</f>
        <v>46012</v>
      </c>
      <c r="K129" s="86" t="str">
        <f>VLOOKUP($B129,'Xwalk to ICIS Data Sub. Service'!$B$4:$O$410,11,FALSE)</f>
        <v>5.15</v>
      </c>
      <c r="L129" s="86" t="str">
        <f>VLOOKUP($B129,'Xwalk to ICIS Data Sub. Service'!$B$4:$O$410,12,FALSE)</f>
        <v>X</v>
      </c>
      <c r="M129" s="86" t="str">
        <f>VLOOKUP($B129,'Xwalk to ICIS Data Sub. Service'!$B$4:$O$410,13,FALSE)</f>
        <v>ICIS-NPDES</v>
      </c>
      <c r="N129" s="82" t="str">
        <f>VLOOKUP($B129,'Xwalk to ICIS Data Sub. Service'!$B$4:$O$410,14,FALSE)</f>
        <v>No</v>
      </c>
      <c r="O129" s="82" t="s">
        <v>144</v>
      </c>
    </row>
    <row r="130" spans="1:15" x14ac:dyDescent="0.25">
      <c r="A130" s="111">
        <f t="shared" si="3"/>
        <v>121</v>
      </c>
      <c r="B130" s="60" t="s">
        <v>153</v>
      </c>
      <c r="C130" s="61" t="s">
        <v>22</v>
      </c>
      <c r="D130" s="62" t="s">
        <v>22</v>
      </c>
      <c r="E130" s="63" t="s">
        <v>22</v>
      </c>
      <c r="F130" s="61" t="s">
        <v>21</v>
      </c>
      <c r="G130" s="63" t="s">
        <v>22</v>
      </c>
      <c r="H130" s="99" t="s">
        <v>22</v>
      </c>
      <c r="I130" s="99">
        <f>VLOOKUP($B130,'Xwalk to ICIS Data Sub. Service'!$B$4:$O$410,9,FALSE)</f>
        <v>3</v>
      </c>
      <c r="J130" s="82">
        <f>VLOOKUP($B130,'Xwalk to ICIS Data Sub. Service'!$B$4:$O$410,10,FALSE)</f>
        <v>46012</v>
      </c>
      <c r="K130" s="86" t="str">
        <f>VLOOKUP($B130,'Xwalk to ICIS Data Sub. Service'!$B$4:$O$410,11,FALSE)</f>
        <v>5.15</v>
      </c>
      <c r="L130" s="86" t="str">
        <f>VLOOKUP($B130,'Xwalk to ICIS Data Sub. Service'!$B$4:$O$410,12,FALSE)</f>
        <v>X</v>
      </c>
      <c r="M130" s="86" t="str">
        <f>VLOOKUP($B130,'Xwalk to ICIS Data Sub. Service'!$B$4:$O$410,13,FALSE)</f>
        <v>ICIS-NPDES</v>
      </c>
      <c r="N130" s="82" t="str">
        <f>VLOOKUP($B130,'Xwalk to ICIS Data Sub. Service'!$B$4:$O$410,14,FALSE)</f>
        <v>No</v>
      </c>
      <c r="O130" s="82" t="s">
        <v>144</v>
      </c>
    </row>
    <row r="131" spans="1:15" x14ac:dyDescent="0.25">
      <c r="A131" s="111">
        <f t="shared" si="3"/>
        <v>122</v>
      </c>
      <c r="B131" s="60" t="s">
        <v>154</v>
      </c>
      <c r="C131" s="61" t="s">
        <v>22</v>
      </c>
      <c r="D131" s="62" t="s">
        <v>22</v>
      </c>
      <c r="E131" s="63" t="s">
        <v>22</v>
      </c>
      <c r="F131" s="61" t="s">
        <v>21</v>
      </c>
      <c r="G131" s="63" t="s">
        <v>22</v>
      </c>
      <c r="H131" s="99" t="s">
        <v>22</v>
      </c>
      <c r="I131" s="99">
        <f>VLOOKUP($B131,'Xwalk to ICIS Data Sub. Service'!$B$4:$O$410,9,FALSE)</f>
        <v>3</v>
      </c>
      <c r="J131" s="82">
        <f>VLOOKUP($B131,'Xwalk to ICIS Data Sub. Service'!$B$4:$O$410,10,FALSE)</f>
        <v>46012</v>
      </c>
      <c r="K131" s="86" t="str">
        <f>VLOOKUP($B131,'Xwalk to ICIS Data Sub. Service'!$B$4:$O$410,11,FALSE)</f>
        <v>5.15</v>
      </c>
      <c r="L131" s="86" t="str">
        <f>VLOOKUP($B131,'Xwalk to ICIS Data Sub. Service'!$B$4:$O$410,12,FALSE)</f>
        <v>X</v>
      </c>
      <c r="M131" s="86" t="str">
        <f>VLOOKUP($B131,'Xwalk to ICIS Data Sub. Service'!$B$4:$O$410,13,FALSE)</f>
        <v>ICIS-NPDES</v>
      </c>
      <c r="N131" s="82" t="str">
        <f>VLOOKUP($B131,'Xwalk to ICIS Data Sub. Service'!$B$4:$O$410,14,FALSE)</f>
        <v>No</v>
      </c>
      <c r="O131" s="82" t="s">
        <v>144</v>
      </c>
    </row>
    <row r="132" spans="1:15" ht="28.5" customHeight="1" x14ac:dyDescent="0.25">
      <c r="A132" s="111">
        <f t="shared" si="3"/>
        <v>123</v>
      </c>
      <c r="B132" s="60" t="s">
        <v>155</v>
      </c>
      <c r="C132" s="61"/>
      <c r="D132" s="62" t="s">
        <v>22</v>
      </c>
      <c r="E132" s="63" t="s">
        <v>22</v>
      </c>
      <c r="F132" s="61" t="s">
        <v>21</v>
      </c>
      <c r="G132" s="63" t="s">
        <v>22</v>
      </c>
      <c r="H132" s="99" t="s">
        <v>22</v>
      </c>
      <c r="I132" s="99">
        <f>VLOOKUP($B132,'Xwalk to ICIS Data Sub. Service'!$B$4:$O$410,9,FALSE)</f>
        <v>3</v>
      </c>
      <c r="J132" s="82">
        <f>VLOOKUP($B132,'Xwalk to ICIS Data Sub. Service'!$B$4:$O$410,10,FALSE)</f>
        <v>46012</v>
      </c>
      <c r="K132" s="86" t="str">
        <f>VLOOKUP($B132,'Xwalk to ICIS Data Sub. Service'!$B$4:$O$410,11,FALSE)</f>
        <v>5.10</v>
      </c>
      <c r="L132" s="86">
        <f>VLOOKUP($B132,'Xwalk to ICIS Data Sub. Service'!$B$4:$O$410,12,FALSE)</f>
        <v>0</v>
      </c>
      <c r="M132" s="86" t="str">
        <f>VLOOKUP($B132,'Xwalk to ICIS Data Sub. Service'!$B$4:$O$410,13,FALSE)</f>
        <v>ICIS-NPDES</v>
      </c>
      <c r="N132" s="82" t="str">
        <f>VLOOKUP($B132,'Xwalk to ICIS Data Sub. Service'!$B$4:$O$410,14,FALSE)</f>
        <v>No</v>
      </c>
      <c r="O132" s="82" t="s">
        <v>144</v>
      </c>
    </row>
    <row r="133" spans="1:15" x14ac:dyDescent="0.25">
      <c r="A133" s="111">
        <f t="shared" si="3"/>
        <v>124</v>
      </c>
      <c r="B133" s="60" t="s">
        <v>156</v>
      </c>
      <c r="C133" s="61" t="s">
        <v>22</v>
      </c>
      <c r="D133" s="62" t="s">
        <v>22</v>
      </c>
      <c r="E133" s="63" t="s">
        <v>22</v>
      </c>
      <c r="F133" s="61" t="s">
        <v>21</v>
      </c>
      <c r="G133" s="63" t="s">
        <v>22</v>
      </c>
      <c r="H133" s="99" t="s">
        <v>22</v>
      </c>
      <c r="I133" s="99">
        <f>VLOOKUP($B133,'Xwalk to ICIS Data Sub. Service'!$B$4:$O$410,9,FALSE)</f>
        <v>3</v>
      </c>
      <c r="J133" s="82">
        <f>VLOOKUP($B133,'Xwalk to ICIS Data Sub. Service'!$B$4:$O$410,10,FALSE)</f>
        <v>46012</v>
      </c>
      <c r="K133" s="86" t="str">
        <f>VLOOKUP($B133,'Xwalk to ICIS Data Sub. Service'!$B$4:$O$410,11,FALSE)</f>
        <v>5.10</v>
      </c>
      <c r="L133" s="86">
        <f>VLOOKUP($B133,'Xwalk to ICIS Data Sub. Service'!$B$4:$O$410,12,FALSE)</f>
        <v>0</v>
      </c>
      <c r="M133" s="86" t="str">
        <f>VLOOKUP($B133,'Xwalk to ICIS Data Sub. Service'!$B$4:$O$410,13,FALSE)</f>
        <v>ICIS-NPDES</v>
      </c>
      <c r="N133" s="82" t="str">
        <f>VLOOKUP($B133,'Xwalk to ICIS Data Sub. Service'!$B$4:$O$410,14,FALSE)</f>
        <v>No</v>
      </c>
      <c r="O133" s="82" t="s">
        <v>144</v>
      </c>
    </row>
    <row r="134" spans="1:15" ht="25.5" x14ac:dyDescent="0.25">
      <c r="A134" s="111">
        <f t="shared" si="3"/>
        <v>125</v>
      </c>
      <c r="B134" s="60" t="s">
        <v>157</v>
      </c>
      <c r="C134" s="61" t="s">
        <v>22</v>
      </c>
      <c r="D134" s="62" t="s">
        <v>22</v>
      </c>
      <c r="E134" s="63" t="s">
        <v>22</v>
      </c>
      <c r="F134" s="61" t="s">
        <v>21</v>
      </c>
      <c r="G134" s="63" t="s">
        <v>22</v>
      </c>
      <c r="H134" s="99" t="s">
        <v>22</v>
      </c>
      <c r="I134" s="99">
        <f>VLOOKUP($B134,'Xwalk to ICIS Data Sub. Service'!$B$4:$O$410,9,FALSE)</f>
        <v>3</v>
      </c>
      <c r="J134" s="82">
        <f>VLOOKUP($B134,'Xwalk to ICIS Data Sub. Service'!$B$4:$O$410,10,FALSE)</f>
        <v>46012</v>
      </c>
      <c r="K134" s="86" t="str">
        <f>VLOOKUP($B134,'Xwalk to ICIS Data Sub. Service'!$B$4:$O$410,11,FALSE)</f>
        <v>5.10</v>
      </c>
      <c r="L134" s="86">
        <f>VLOOKUP($B134,'Xwalk to ICIS Data Sub. Service'!$B$4:$O$410,12,FALSE)</f>
        <v>0</v>
      </c>
      <c r="M134" s="86" t="str">
        <f>VLOOKUP($B134,'Xwalk to ICIS Data Sub. Service'!$B$4:$O$410,13,FALSE)</f>
        <v>ICIS-NPDES</v>
      </c>
      <c r="N134" s="82" t="str">
        <f>VLOOKUP($B134,'Xwalk to ICIS Data Sub. Service'!$B$4:$O$410,14,FALSE)</f>
        <v>No</v>
      </c>
      <c r="O134" s="82" t="s">
        <v>144</v>
      </c>
    </row>
    <row r="135" spans="1:15" ht="25.5" x14ac:dyDescent="0.25">
      <c r="A135" s="111">
        <f t="shared" si="3"/>
        <v>126</v>
      </c>
      <c r="B135" s="60" t="s">
        <v>158</v>
      </c>
      <c r="C135" s="61" t="s">
        <v>22</v>
      </c>
      <c r="D135" s="62" t="s">
        <v>22</v>
      </c>
      <c r="E135" s="63" t="s">
        <v>22</v>
      </c>
      <c r="F135" s="61" t="s">
        <v>21</v>
      </c>
      <c r="G135" s="63" t="s">
        <v>22</v>
      </c>
      <c r="H135" s="99" t="s">
        <v>22</v>
      </c>
      <c r="I135" s="99">
        <f>VLOOKUP($B135,'Xwalk to ICIS Data Sub. Service'!$B$4:$O$410,9,FALSE)</f>
        <v>3</v>
      </c>
      <c r="J135" s="82">
        <f>VLOOKUP($B135,'Xwalk to ICIS Data Sub. Service'!$B$4:$O$410,10,FALSE)</f>
        <v>46012</v>
      </c>
      <c r="K135" s="86" t="str">
        <f>VLOOKUP($B135,'Xwalk to ICIS Data Sub. Service'!$B$4:$O$410,11,FALSE)</f>
        <v>5.15</v>
      </c>
      <c r="L135" s="86" t="str">
        <f>VLOOKUP($B135,'Xwalk to ICIS Data Sub. Service'!$B$4:$O$410,12,FALSE)</f>
        <v>X</v>
      </c>
      <c r="M135" s="86" t="str">
        <f>VLOOKUP($B135,'Xwalk to ICIS Data Sub. Service'!$B$4:$O$410,13,FALSE)</f>
        <v>ICIS-NPDES</v>
      </c>
      <c r="N135" s="82" t="str">
        <f>VLOOKUP($B135,'Xwalk to ICIS Data Sub. Service'!$B$4:$O$410,14,FALSE)</f>
        <v>No</v>
      </c>
      <c r="O135" s="82" t="s">
        <v>144</v>
      </c>
    </row>
    <row r="136" spans="1:15" x14ac:dyDescent="0.25">
      <c r="A136" s="111">
        <f t="shared" si="3"/>
        <v>127</v>
      </c>
      <c r="B136" s="60" t="s">
        <v>159</v>
      </c>
      <c r="C136" s="61" t="s">
        <v>22</v>
      </c>
      <c r="D136" s="62" t="s">
        <v>22</v>
      </c>
      <c r="E136" s="63"/>
      <c r="F136" s="61" t="s">
        <v>21</v>
      </c>
      <c r="G136" s="63" t="s">
        <v>22</v>
      </c>
      <c r="H136" s="99" t="s">
        <v>22</v>
      </c>
      <c r="I136" s="99">
        <f>VLOOKUP($B136,'Xwalk to ICIS Data Sub. Service'!$B$4:$O$410,9,FALSE)</f>
        <v>3</v>
      </c>
      <c r="J136" s="82">
        <f>VLOOKUP($B136,'Xwalk to ICIS Data Sub. Service'!$B$4:$O$410,10,FALSE)</f>
        <v>46012</v>
      </c>
      <c r="K136" s="86" t="str">
        <f>VLOOKUP($B136,'Xwalk to ICIS Data Sub. Service'!$B$4:$O$410,11,FALSE)</f>
        <v>5.10</v>
      </c>
      <c r="L136" s="86" t="str">
        <f>VLOOKUP($B136,'Xwalk to ICIS Data Sub. Service'!$B$4:$O$410,12,FALSE)</f>
        <v/>
      </c>
      <c r="M136" s="90" t="str">
        <f>VLOOKUP($B136,'Xwalk to ICIS Data Sub. Service'!$B$4:$O$410,13,FALSE)</f>
        <v>ICIS-NPDES</v>
      </c>
      <c r="N136" s="82" t="str">
        <f>VLOOKUP($B136,'Xwalk to ICIS Data Sub. Service'!$B$4:$O$410,14,FALSE)</f>
        <v>Yes</v>
      </c>
      <c r="O136" s="82" t="s">
        <v>82</v>
      </c>
    </row>
    <row r="137" spans="1:15" ht="60" x14ac:dyDescent="0.25">
      <c r="A137" s="111">
        <f t="shared" si="3"/>
        <v>128</v>
      </c>
      <c r="B137" s="60" t="s">
        <v>160</v>
      </c>
      <c r="C137" s="61" t="s">
        <v>22</v>
      </c>
      <c r="D137" s="62" t="s">
        <v>22</v>
      </c>
      <c r="E137" s="63"/>
      <c r="F137" s="61" t="s">
        <v>21</v>
      </c>
      <c r="G137" s="63" t="s">
        <v>22</v>
      </c>
      <c r="H137" s="99" t="s">
        <v>22</v>
      </c>
      <c r="I137" s="99">
        <f>VLOOKUP($B137,'Xwalk to ICIS Data Sub. Service'!$B$4:$O$410,9,FALSE)</f>
        <v>3</v>
      </c>
      <c r="J137" s="82">
        <f>VLOOKUP($B137,'Xwalk to ICIS Data Sub. Service'!$B$4:$O$410,10,FALSE)</f>
        <v>46012</v>
      </c>
      <c r="K137" s="90" t="str">
        <f>VLOOKUP($B137,'Xwalk to ICIS Data Sub. Service'!$B$4:$O$410,11,FALSE)</f>
        <v>5.12</v>
      </c>
      <c r="L137" s="90" t="str">
        <f>VLOOKUP($B137,'Xwalk to ICIS Data Sub. Service'!$B$4:$O$410,12,FALSE)</f>
        <v>X</v>
      </c>
      <c r="M137" s="90" t="str">
        <f>VLOOKUP($B137,'Xwalk to ICIS Data Sub. Service'!$B$4:$O$410,13,FALSE)</f>
        <v>ICIS-NPDES</v>
      </c>
      <c r="N137" s="82" t="str">
        <f>VLOOKUP($B137,'Xwalk to ICIS Data Sub. Service'!$B$4:$O$410,14,FALSE)</f>
        <v>Yes</v>
      </c>
      <c r="O137" s="82" t="s">
        <v>161</v>
      </c>
    </row>
    <row r="138" spans="1:15" x14ac:dyDescent="0.25">
      <c r="A138" s="111">
        <f t="shared" si="3"/>
        <v>129</v>
      </c>
      <c r="B138" s="60" t="s">
        <v>162</v>
      </c>
      <c r="C138" s="61" t="s">
        <v>22</v>
      </c>
      <c r="D138" s="62" t="s">
        <v>22</v>
      </c>
      <c r="E138" s="63" t="s">
        <v>22</v>
      </c>
      <c r="F138" s="61" t="s">
        <v>21</v>
      </c>
      <c r="G138" s="63" t="s">
        <v>22</v>
      </c>
      <c r="H138" s="99" t="s">
        <v>22</v>
      </c>
      <c r="I138" s="99">
        <f>VLOOKUP($B138,'Xwalk to ICIS Data Sub. Service'!$B$4:$O$410,9,FALSE)</f>
        <v>3</v>
      </c>
      <c r="J138" s="82">
        <f>VLOOKUP($B138,'Xwalk to ICIS Data Sub. Service'!$B$4:$O$410,10,FALSE)</f>
        <v>46012</v>
      </c>
      <c r="K138" s="90" t="str">
        <f>VLOOKUP($B138,'Xwalk to ICIS Data Sub. Service'!$B$4:$O$410,11,FALSE)</f>
        <v>5.12</v>
      </c>
      <c r="L138" s="90" t="str">
        <f>VLOOKUP($B138,'Xwalk to ICIS Data Sub. Service'!$B$4:$O$410,12,FALSE)</f>
        <v>X</v>
      </c>
      <c r="M138" s="90" t="str">
        <f>VLOOKUP($B138,'Xwalk to ICIS Data Sub. Service'!$B$4:$O$410,13,FALSE)</f>
        <v>ICIS-NPDES</v>
      </c>
      <c r="N138" s="82" t="str">
        <f>VLOOKUP($B138,'Xwalk to ICIS Data Sub. Service'!$B$4:$O$410,14,FALSE)</f>
        <v>Yes</v>
      </c>
      <c r="O138" s="82" t="s">
        <v>82</v>
      </c>
    </row>
    <row r="139" spans="1:15" x14ac:dyDescent="0.25">
      <c r="A139" s="111">
        <f t="shared" ref="A139:A202" si="4">A138+1</f>
        <v>130</v>
      </c>
      <c r="B139" s="60" t="s">
        <v>163</v>
      </c>
      <c r="C139" s="61" t="s">
        <v>22</v>
      </c>
      <c r="D139" s="62" t="s">
        <v>22</v>
      </c>
      <c r="E139" s="63" t="s">
        <v>22</v>
      </c>
      <c r="F139" s="61" t="s">
        <v>22</v>
      </c>
      <c r="G139" s="63" t="s">
        <v>21</v>
      </c>
      <c r="H139" s="99" t="s">
        <v>22</v>
      </c>
      <c r="I139" s="99">
        <f>VLOOKUP($B139,'Xwalk to ICIS Data Sub. Service'!$B$4:$O$410,9,FALSE)</f>
        <v>3</v>
      </c>
      <c r="J139" s="82">
        <f>VLOOKUP($B139,'Xwalk to ICIS Data Sub. Service'!$B$4:$O$410,10,FALSE)</f>
        <v>46012</v>
      </c>
      <c r="K139" s="86" t="str">
        <f>VLOOKUP($B139,'Xwalk to ICIS Data Sub. Service'!$B$4:$O$410,11,FALSE)</f>
        <v>5.10</v>
      </c>
      <c r="L139" s="86" t="str">
        <f>VLOOKUP($B139,'Xwalk to ICIS Data Sub. Service'!$B$4:$O$410,12,FALSE)</f>
        <v/>
      </c>
      <c r="M139" s="90" t="str">
        <f>VLOOKUP($B139,'Xwalk to ICIS Data Sub. Service'!$B$4:$O$410,13,FALSE)</f>
        <v>ICIS-NPDES</v>
      </c>
      <c r="N139" s="82" t="str">
        <f>VLOOKUP($B139,'Xwalk to ICIS Data Sub. Service'!$B$4:$O$410,14,FALSE)</f>
        <v>Yes</v>
      </c>
      <c r="O139" s="82" t="s">
        <v>82</v>
      </c>
    </row>
    <row r="140" spans="1:15" x14ac:dyDescent="0.25">
      <c r="A140" s="111">
        <f t="shared" si="4"/>
        <v>131</v>
      </c>
      <c r="B140" s="60" t="s">
        <v>164</v>
      </c>
      <c r="C140" s="61" t="s">
        <v>22</v>
      </c>
      <c r="D140" s="62" t="s">
        <v>22</v>
      </c>
      <c r="E140" s="63" t="s">
        <v>22</v>
      </c>
      <c r="F140" s="61" t="s">
        <v>21</v>
      </c>
      <c r="G140" s="63" t="s">
        <v>22</v>
      </c>
      <c r="H140" s="99" t="s">
        <v>22</v>
      </c>
      <c r="I140" s="99">
        <f>VLOOKUP($B140,'Xwalk to ICIS Data Sub. Service'!$B$4:$O$410,9,FALSE)</f>
        <v>3</v>
      </c>
      <c r="J140" s="82">
        <f>VLOOKUP($B140,'Xwalk to ICIS Data Sub. Service'!$B$4:$O$410,10,FALSE)</f>
        <v>46012</v>
      </c>
      <c r="K140" s="90" t="str">
        <f>VLOOKUP($B140,'Xwalk to ICIS Data Sub. Service'!$B$4:$O$410,11,FALSE)</f>
        <v>5.12</v>
      </c>
      <c r="L140" s="90" t="str">
        <f>VLOOKUP($B140,'Xwalk to ICIS Data Sub. Service'!$B$4:$O$410,12,FALSE)</f>
        <v>X</v>
      </c>
      <c r="M140" s="90" t="str">
        <f>VLOOKUP($B140,'Xwalk to ICIS Data Sub. Service'!$B$4:$O$410,13,FALSE)</f>
        <v>ICIS-NPDES</v>
      </c>
      <c r="N140" s="82" t="str">
        <f>VLOOKUP($B140,'Xwalk to ICIS Data Sub. Service'!$B$4:$O$410,14,FALSE)</f>
        <v>Yes</v>
      </c>
      <c r="O140" s="82" t="s">
        <v>82</v>
      </c>
    </row>
    <row r="141" spans="1:15" ht="25.5" x14ac:dyDescent="0.25">
      <c r="A141" s="111">
        <f t="shared" si="4"/>
        <v>132</v>
      </c>
      <c r="B141" s="60" t="s">
        <v>165</v>
      </c>
      <c r="C141" s="61" t="s">
        <v>22</v>
      </c>
      <c r="D141" s="62" t="s">
        <v>22</v>
      </c>
      <c r="E141" s="63" t="s">
        <v>22</v>
      </c>
      <c r="F141" s="61" t="s">
        <v>21</v>
      </c>
      <c r="G141" s="63" t="s">
        <v>22</v>
      </c>
      <c r="H141" s="99" t="s">
        <v>22</v>
      </c>
      <c r="I141" s="99">
        <f>VLOOKUP($B141,'Xwalk to ICIS Data Sub. Service'!$B$4:$O$410,9,FALSE)</f>
        <v>3</v>
      </c>
      <c r="J141" s="82">
        <f>VLOOKUP($B141,'Xwalk to ICIS Data Sub. Service'!$B$4:$O$410,10,FALSE)</f>
        <v>46012</v>
      </c>
      <c r="K141" s="90" t="str">
        <f>VLOOKUP($B141,'Xwalk to ICIS Data Sub. Service'!$B$4:$O$410,11,FALSE)</f>
        <v>5.12</v>
      </c>
      <c r="L141" s="90" t="str">
        <f>VLOOKUP($B141,'Xwalk to ICIS Data Sub. Service'!$B$4:$O$410,12,FALSE)</f>
        <v>X</v>
      </c>
      <c r="M141" s="90" t="str">
        <f>VLOOKUP($B141,'Xwalk to ICIS Data Sub. Service'!$B$4:$O$410,13,FALSE)</f>
        <v>ICIS-NPDES</v>
      </c>
      <c r="N141" s="82" t="str">
        <f>VLOOKUP($B141,'Xwalk to ICIS Data Sub. Service'!$B$4:$O$410,14,FALSE)</f>
        <v>Yes</v>
      </c>
      <c r="O141" s="82" t="s">
        <v>82</v>
      </c>
    </row>
    <row r="142" spans="1:15" ht="25.5" x14ac:dyDescent="0.25">
      <c r="A142" s="111">
        <f t="shared" si="4"/>
        <v>133</v>
      </c>
      <c r="B142" s="60" t="s">
        <v>166</v>
      </c>
      <c r="C142" s="61" t="s">
        <v>22</v>
      </c>
      <c r="D142" s="62" t="s">
        <v>22</v>
      </c>
      <c r="E142" s="63" t="s">
        <v>22</v>
      </c>
      <c r="F142" s="61" t="s">
        <v>21</v>
      </c>
      <c r="G142" s="63" t="s">
        <v>22</v>
      </c>
      <c r="H142" s="99" t="s">
        <v>22</v>
      </c>
      <c r="I142" s="99">
        <f>VLOOKUP($B142,'Xwalk to ICIS Data Sub. Service'!$B$4:$O$410,9,FALSE)</f>
        <v>3</v>
      </c>
      <c r="J142" s="82">
        <f>VLOOKUP($B142,'Xwalk to ICIS Data Sub. Service'!$B$4:$O$410,10,FALSE)</f>
        <v>46012</v>
      </c>
      <c r="K142" s="90" t="str">
        <f>VLOOKUP($B142,'Xwalk to ICIS Data Sub. Service'!$B$4:$O$410,11,FALSE)</f>
        <v>5.12</v>
      </c>
      <c r="L142" s="90" t="str">
        <f>VLOOKUP($B142,'Xwalk to ICIS Data Sub. Service'!$B$4:$O$410,12,FALSE)</f>
        <v>X</v>
      </c>
      <c r="M142" s="90" t="str">
        <f>VLOOKUP($B142,'Xwalk to ICIS Data Sub. Service'!$B$4:$O$410,13,FALSE)</f>
        <v>ICIS-NPDES</v>
      </c>
      <c r="N142" s="82" t="str">
        <f>VLOOKUP($B142,'Xwalk to ICIS Data Sub. Service'!$B$4:$O$410,14,FALSE)</f>
        <v>Yes</v>
      </c>
      <c r="O142" s="82" t="s">
        <v>82</v>
      </c>
    </row>
    <row r="143" spans="1:15" x14ac:dyDescent="0.25">
      <c r="A143" s="111">
        <f t="shared" si="4"/>
        <v>134</v>
      </c>
      <c r="B143" s="60" t="s">
        <v>167</v>
      </c>
      <c r="C143" s="61" t="s">
        <v>22</v>
      </c>
      <c r="D143" s="62" t="s">
        <v>22</v>
      </c>
      <c r="E143" s="63" t="s">
        <v>22</v>
      </c>
      <c r="F143" s="61" t="s">
        <v>21</v>
      </c>
      <c r="G143" s="63" t="s">
        <v>22</v>
      </c>
      <c r="H143" s="99" t="s">
        <v>22</v>
      </c>
      <c r="I143" s="99">
        <f>VLOOKUP($B143,'Xwalk to ICIS Data Sub. Service'!$B$4:$O$410,9,FALSE)</f>
        <v>3</v>
      </c>
      <c r="J143" s="82">
        <f>VLOOKUP($B143,'Xwalk to ICIS Data Sub. Service'!$B$4:$O$410,10,FALSE)</f>
        <v>46012</v>
      </c>
      <c r="K143" s="90" t="str">
        <f>VLOOKUP($B143,'Xwalk to ICIS Data Sub. Service'!$B$4:$O$410,11,FALSE)</f>
        <v>5.12</v>
      </c>
      <c r="L143" s="90" t="str">
        <f>VLOOKUP($B143,'Xwalk to ICIS Data Sub. Service'!$B$4:$O$410,12,FALSE)</f>
        <v>X</v>
      </c>
      <c r="M143" s="90" t="str">
        <f>VLOOKUP($B143,'Xwalk to ICIS Data Sub. Service'!$B$4:$O$410,13,FALSE)</f>
        <v>ICIS-NPDES</v>
      </c>
      <c r="N143" s="82" t="str">
        <f>VLOOKUP($B143,'Xwalk to ICIS Data Sub. Service'!$B$4:$O$410,14,FALSE)</f>
        <v>Yes</v>
      </c>
      <c r="O143" s="82" t="s">
        <v>82</v>
      </c>
    </row>
    <row r="144" spans="1:15" x14ac:dyDescent="0.25">
      <c r="A144" s="111">
        <f t="shared" si="4"/>
        <v>135</v>
      </c>
      <c r="B144" s="60" t="s">
        <v>168</v>
      </c>
      <c r="C144" s="61" t="s">
        <v>22</v>
      </c>
      <c r="D144" s="62" t="s">
        <v>22</v>
      </c>
      <c r="E144" s="63" t="s">
        <v>22</v>
      </c>
      <c r="F144" s="61" t="s">
        <v>21</v>
      </c>
      <c r="G144" s="63" t="s">
        <v>22</v>
      </c>
      <c r="H144" s="99" t="s">
        <v>22</v>
      </c>
      <c r="I144" s="99">
        <f>VLOOKUP($B144,'Xwalk to ICIS Data Sub. Service'!$B$4:$O$410,9,FALSE)</f>
        <v>3</v>
      </c>
      <c r="J144" s="82">
        <f>VLOOKUP($B144,'Xwalk to ICIS Data Sub. Service'!$B$4:$O$410,10,FALSE)</f>
        <v>46012</v>
      </c>
      <c r="K144" s="90" t="str">
        <f>VLOOKUP($B144,'Xwalk to ICIS Data Sub. Service'!$B$4:$O$410,11,FALSE)</f>
        <v>5.12</v>
      </c>
      <c r="L144" s="90" t="str">
        <f>VLOOKUP($B144,'Xwalk to ICIS Data Sub. Service'!$B$4:$O$410,12,FALSE)</f>
        <v>X</v>
      </c>
      <c r="M144" s="90" t="str">
        <f>VLOOKUP($B144,'Xwalk to ICIS Data Sub. Service'!$B$4:$O$410,13,FALSE)</f>
        <v>ICIS-NPDES</v>
      </c>
      <c r="N144" s="82" t="str">
        <f>VLOOKUP($B144,'Xwalk to ICIS Data Sub. Service'!$B$4:$O$410,14,FALSE)</f>
        <v>Yes</v>
      </c>
      <c r="O144" s="82" t="s">
        <v>82</v>
      </c>
    </row>
    <row r="145" spans="1:15" x14ac:dyDescent="0.25">
      <c r="A145" s="111">
        <f t="shared" si="4"/>
        <v>136</v>
      </c>
      <c r="B145" s="60" t="s">
        <v>169</v>
      </c>
      <c r="C145" s="61" t="s">
        <v>22</v>
      </c>
      <c r="D145" s="62" t="s">
        <v>22</v>
      </c>
      <c r="E145" s="63" t="s">
        <v>22</v>
      </c>
      <c r="F145" s="61" t="s">
        <v>22</v>
      </c>
      <c r="G145" s="63" t="s">
        <v>21</v>
      </c>
      <c r="H145" s="99" t="s">
        <v>22</v>
      </c>
      <c r="I145" s="99">
        <f>VLOOKUP($B145,'Xwalk to ICIS Data Sub. Service'!$B$4:$O$410,9,FALSE)</f>
        <v>3</v>
      </c>
      <c r="J145" s="82">
        <f>VLOOKUP($B145,'Xwalk to ICIS Data Sub. Service'!$B$4:$O$410,10,FALSE)</f>
        <v>46012</v>
      </c>
      <c r="K145" s="86" t="str">
        <f>VLOOKUP($B145,'Xwalk to ICIS Data Sub. Service'!$B$4:$O$410,11,FALSE)</f>
        <v>5.10</v>
      </c>
      <c r="L145" s="86" t="str">
        <f>VLOOKUP($B145,'Xwalk to ICIS Data Sub. Service'!$B$4:$O$410,12,FALSE)</f>
        <v/>
      </c>
      <c r="M145" s="90" t="str">
        <f>VLOOKUP($B145,'Xwalk to ICIS Data Sub. Service'!$B$4:$O$410,13,FALSE)</f>
        <v>ICIS-NPDES</v>
      </c>
      <c r="N145" s="82" t="str">
        <f>VLOOKUP($B145,'Xwalk to ICIS Data Sub. Service'!$B$4:$O$410,14,FALSE)</f>
        <v>Yes</v>
      </c>
      <c r="O145" s="82" t="s">
        <v>82</v>
      </c>
    </row>
    <row r="146" spans="1:15" x14ac:dyDescent="0.25">
      <c r="A146" s="111">
        <f t="shared" si="4"/>
        <v>137</v>
      </c>
      <c r="B146" s="60" t="s">
        <v>170</v>
      </c>
      <c r="C146" s="61" t="s">
        <v>22</v>
      </c>
      <c r="D146" s="62" t="s">
        <v>22</v>
      </c>
      <c r="E146" s="63" t="s">
        <v>22</v>
      </c>
      <c r="F146" s="61" t="s">
        <v>22</v>
      </c>
      <c r="G146" s="63" t="s">
        <v>21</v>
      </c>
      <c r="H146" s="99" t="s">
        <v>22</v>
      </c>
      <c r="I146" s="99">
        <f>VLOOKUP($B146,'Xwalk to ICIS Data Sub. Service'!$B$4:$O$410,9,FALSE)</f>
        <v>3</v>
      </c>
      <c r="J146" s="82">
        <f>VLOOKUP($B146,'Xwalk to ICIS Data Sub. Service'!$B$4:$O$410,10,FALSE)</f>
        <v>46012</v>
      </c>
      <c r="K146" s="86" t="str">
        <f>VLOOKUP($B146,'Xwalk to ICIS Data Sub. Service'!$B$4:$O$410,11,FALSE)</f>
        <v>5.10</v>
      </c>
      <c r="L146" s="86" t="str">
        <f>VLOOKUP($B146,'Xwalk to ICIS Data Sub. Service'!$B$4:$O$410,12,FALSE)</f>
        <v/>
      </c>
      <c r="M146" s="90" t="str">
        <f>VLOOKUP($B146,'Xwalk to ICIS Data Sub. Service'!$B$4:$O$410,13,FALSE)</f>
        <v>ICIS-NPDES</v>
      </c>
      <c r="N146" s="82" t="str">
        <f>VLOOKUP($B146,'Xwalk to ICIS Data Sub. Service'!$B$4:$O$410,14,FALSE)</f>
        <v>Yes</v>
      </c>
      <c r="O146" s="82" t="s">
        <v>82</v>
      </c>
    </row>
    <row r="147" spans="1:15" x14ac:dyDescent="0.25">
      <c r="A147" s="111">
        <f t="shared" si="4"/>
        <v>138</v>
      </c>
      <c r="B147" s="60" t="s">
        <v>171</v>
      </c>
      <c r="C147" s="61" t="s">
        <v>22</v>
      </c>
      <c r="D147" s="62" t="s">
        <v>22</v>
      </c>
      <c r="E147" s="63" t="s">
        <v>22</v>
      </c>
      <c r="F147" s="61" t="s">
        <v>21</v>
      </c>
      <c r="G147" s="63" t="s">
        <v>22</v>
      </c>
      <c r="H147" s="99" t="s">
        <v>22</v>
      </c>
      <c r="I147" s="99">
        <f>VLOOKUP($B147,'Xwalk to ICIS Data Sub. Service'!$B$4:$O$410,9,FALSE)</f>
        <v>3</v>
      </c>
      <c r="J147" s="82">
        <f>VLOOKUP($B147,'Xwalk to ICIS Data Sub. Service'!$B$4:$O$410,10,FALSE)</f>
        <v>46012</v>
      </c>
      <c r="K147" s="86" t="str">
        <f>VLOOKUP($B147,'Xwalk to ICIS Data Sub. Service'!$B$4:$O$410,11,FALSE)</f>
        <v>5.10</v>
      </c>
      <c r="L147" s="86" t="str">
        <f>VLOOKUP($B147,'Xwalk to ICIS Data Sub. Service'!$B$4:$O$410,12,FALSE)</f>
        <v/>
      </c>
      <c r="M147" s="90" t="str">
        <f>VLOOKUP($B147,'Xwalk to ICIS Data Sub. Service'!$B$4:$O$410,13,FALSE)</f>
        <v>ICIS-NPDES</v>
      </c>
      <c r="N147" s="82" t="str">
        <f>VLOOKUP($B147,'Xwalk to ICIS Data Sub. Service'!$B$4:$O$410,14,FALSE)</f>
        <v>Yes</v>
      </c>
      <c r="O147" s="82" t="s">
        <v>82</v>
      </c>
    </row>
    <row r="148" spans="1:15" x14ac:dyDescent="0.25">
      <c r="A148" s="111">
        <f t="shared" si="4"/>
        <v>139</v>
      </c>
      <c r="B148" s="60" t="s">
        <v>172</v>
      </c>
      <c r="C148" s="61" t="s">
        <v>22</v>
      </c>
      <c r="D148" s="62" t="s">
        <v>22</v>
      </c>
      <c r="E148" s="63" t="s">
        <v>22</v>
      </c>
      <c r="F148" s="61" t="s">
        <v>21</v>
      </c>
      <c r="G148" s="63" t="s">
        <v>22</v>
      </c>
      <c r="H148" s="99" t="s">
        <v>22</v>
      </c>
      <c r="I148" s="99">
        <f>VLOOKUP($B148,'Xwalk to ICIS Data Sub. Service'!$B$4:$O$410,9,FALSE)</f>
        <v>3</v>
      </c>
      <c r="J148" s="82">
        <f>VLOOKUP($B148,'Xwalk to ICIS Data Sub. Service'!$B$4:$O$410,10,FALSE)</f>
        <v>46012</v>
      </c>
      <c r="K148" s="90" t="str">
        <f>VLOOKUP($B148,'Xwalk to ICIS Data Sub. Service'!$B$4:$O$410,11,FALSE)</f>
        <v>5.12</v>
      </c>
      <c r="L148" s="90" t="str">
        <f>VLOOKUP($B148,'Xwalk to ICIS Data Sub. Service'!$B$4:$O$410,12,FALSE)</f>
        <v>X</v>
      </c>
      <c r="M148" s="90" t="str">
        <f>VLOOKUP($B148,'Xwalk to ICIS Data Sub. Service'!$B$4:$O$410,13,FALSE)</f>
        <v>ICIS-NPDES</v>
      </c>
      <c r="N148" s="82" t="str">
        <f>VLOOKUP($B148,'Xwalk to ICIS Data Sub. Service'!$B$4:$O$410,14,FALSE)</f>
        <v>Yes</v>
      </c>
      <c r="O148" s="82" t="s">
        <v>82</v>
      </c>
    </row>
    <row r="149" spans="1:15" ht="25.5" x14ac:dyDescent="0.25">
      <c r="A149" s="111">
        <f t="shared" si="4"/>
        <v>140</v>
      </c>
      <c r="B149" s="60" t="s">
        <v>173</v>
      </c>
      <c r="C149" s="61" t="s">
        <v>22</v>
      </c>
      <c r="D149" s="62" t="s">
        <v>22</v>
      </c>
      <c r="E149" s="63" t="s">
        <v>22</v>
      </c>
      <c r="F149" s="61" t="s">
        <v>21</v>
      </c>
      <c r="G149" s="63" t="s">
        <v>22</v>
      </c>
      <c r="H149" s="99" t="s">
        <v>22</v>
      </c>
      <c r="I149" s="99">
        <f>VLOOKUP($B149,'Xwalk to ICIS Data Sub. Service'!$B$4:$O$410,9,FALSE)</f>
        <v>3</v>
      </c>
      <c r="J149" s="82">
        <f>VLOOKUP($B149,'Xwalk to ICIS Data Sub. Service'!$B$4:$O$410,10,FALSE)</f>
        <v>46012</v>
      </c>
      <c r="K149" s="90" t="str">
        <f>VLOOKUP($B149,'Xwalk to ICIS Data Sub. Service'!$B$4:$O$410,11,FALSE)</f>
        <v>5.12</v>
      </c>
      <c r="L149" s="90" t="str">
        <f>VLOOKUP($B149,'Xwalk to ICIS Data Sub. Service'!$B$4:$O$410,12,FALSE)</f>
        <v>X</v>
      </c>
      <c r="M149" s="90" t="str">
        <f>VLOOKUP($B149,'Xwalk to ICIS Data Sub. Service'!$B$4:$O$410,13,FALSE)</f>
        <v>ICIS-NPDES</v>
      </c>
      <c r="N149" s="82" t="str">
        <f>VLOOKUP($B149,'Xwalk to ICIS Data Sub. Service'!$B$4:$O$410,14,FALSE)</f>
        <v>Yes</v>
      </c>
      <c r="O149" s="82" t="s">
        <v>82</v>
      </c>
    </row>
    <row r="150" spans="1:15" ht="45" x14ac:dyDescent="0.25">
      <c r="A150" s="111">
        <f t="shared" si="4"/>
        <v>141</v>
      </c>
      <c r="B150" s="60" t="s">
        <v>174</v>
      </c>
      <c r="C150" s="61" t="s">
        <v>22</v>
      </c>
      <c r="D150" s="62" t="s">
        <v>22</v>
      </c>
      <c r="E150" s="63" t="s">
        <v>22</v>
      </c>
      <c r="F150" s="61" t="s">
        <v>21</v>
      </c>
      <c r="G150" s="63" t="s">
        <v>22</v>
      </c>
      <c r="H150" s="99" t="s">
        <v>22</v>
      </c>
      <c r="I150" s="99">
        <f>VLOOKUP($B150,'Xwalk to ICIS Data Sub. Service'!$B$4:$O$410,9,FALSE)</f>
        <v>3</v>
      </c>
      <c r="J150" s="82">
        <f>VLOOKUP($B150,'Xwalk to ICIS Data Sub. Service'!$B$4:$O$410,10,FALSE)</f>
        <v>46012</v>
      </c>
      <c r="K150" s="86" t="str">
        <f>VLOOKUP($B150,'Xwalk to ICIS Data Sub. Service'!$B$4:$O$410,11,FALSE)</f>
        <v>5.10</v>
      </c>
      <c r="L150" s="86">
        <f>VLOOKUP($B150,'Xwalk to ICIS Data Sub. Service'!$B$4:$O$410,12,FALSE)</f>
        <v>0</v>
      </c>
      <c r="M150" s="86" t="str">
        <f>VLOOKUP($B150,'Xwalk to ICIS Data Sub. Service'!$B$4:$O$410,13,FALSE)</f>
        <v>OECA Data Store</v>
      </c>
      <c r="N150" s="82" t="str">
        <f>VLOOKUP($B150,'Xwalk to ICIS Data Sub. Service'!$B$4:$O$410,14,FALSE)</f>
        <v>No</v>
      </c>
      <c r="O150" s="82" t="s">
        <v>175</v>
      </c>
    </row>
    <row r="151" spans="1:15" x14ac:dyDescent="0.25">
      <c r="A151" s="111">
        <f t="shared" si="4"/>
        <v>142</v>
      </c>
      <c r="B151" s="60" t="s">
        <v>176</v>
      </c>
      <c r="C151" s="61"/>
      <c r="D151" s="62"/>
      <c r="E151" s="63"/>
      <c r="F151" s="61" t="s">
        <v>21</v>
      </c>
      <c r="G151" s="63" t="s">
        <v>22</v>
      </c>
      <c r="H151" s="99"/>
      <c r="I151" s="99">
        <f>VLOOKUP($B151,'Xwalk to ICIS Data Sub. Service'!$B$4:$O$410,9,FALSE)</f>
        <v>3</v>
      </c>
      <c r="J151" s="82">
        <f>VLOOKUP($B151,'Xwalk to ICIS Data Sub. Service'!$B$4:$O$410,10,FALSE)</f>
        <v>46012</v>
      </c>
      <c r="K151" s="90" t="str">
        <f>VLOOKUP($B151,'Xwalk to ICIS Data Sub. Service'!$B$4:$O$410,11,FALSE)</f>
        <v>5.13</v>
      </c>
      <c r="L151" s="86" t="str">
        <f>VLOOKUP($B151,'Xwalk to ICIS Data Sub. Service'!$B$4:$O$410,12,FALSE)</f>
        <v/>
      </c>
      <c r="M151" s="90" t="str">
        <f>VLOOKUP($B151,'Xwalk to ICIS Data Sub. Service'!$B$4:$O$410,13,FALSE)</f>
        <v>OECA Data Store</v>
      </c>
      <c r="N151" s="82" t="str">
        <f>VLOOKUP($B151,'Xwalk to ICIS Data Sub. Service'!$B$4:$O$410,14,FALSE)</f>
        <v>No</v>
      </c>
      <c r="O151" s="82" t="s">
        <v>82</v>
      </c>
    </row>
    <row r="152" spans="1:15" x14ac:dyDescent="0.25">
      <c r="A152" s="111">
        <f t="shared" si="4"/>
        <v>143</v>
      </c>
      <c r="B152" s="60" t="s">
        <v>177</v>
      </c>
      <c r="C152" s="61"/>
      <c r="D152" s="62"/>
      <c r="E152" s="63"/>
      <c r="F152" s="61" t="s">
        <v>21</v>
      </c>
      <c r="G152" s="63" t="s">
        <v>22</v>
      </c>
      <c r="H152" s="99"/>
      <c r="I152" s="99">
        <f>VLOOKUP($B152,'Xwalk to ICIS Data Sub. Service'!$B$4:$O$410,9,FALSE)</f>
        <v>3</v>
      </c>
      <c r="J152" s="82">
        <f>VLOOKUP($B152,'Xwalk to ICIS Data Sub. Service'!$B$4:$O$410,10,FALSE)</f>
        <v>46012</v>
      </c>
      <c r="K152" s="90" t="str">
        <f>VLOOKUP($B152,'Xwalk to ICIS Data Sub. Service'!$B$4:$O$410,11,FALSE)</f>
        <v>5.13</v>
      </c>
      <c r="L152" s="86" t="str">
        <f>VLOOKUP($B152,'Xwalk to ICIS Data Sub. Service'!$B$4:$O$410,12,FALSE)</f>
        <v/>
      </c>
      <c r="M152" s="90" t="str">
        <f>VLOOKUP($B152,'Xwalk to ICIS Data Sub. Service'!$B$4:$O$410,13,FALSE)</f>
        <v>OECA Data Store</v>
      </c>
      <c r="N152" s="82" t="str">
        <f>VLOOKUP($B152,'Xwalk to ICIS Data Sub. Service'!$B$4:$O$410,14,FALSE)</f>
        <v>No</v>
      </c>
      <c r="O152" s="82" t="s">
        <v>82</v>
      </c>
    </row>
    <row r="153" spans="1:15" x14ac:dyDescent="0.25">
      <c r="A153" s="111">
        <f t="shared" si="4"/>
        <v>144</v>
      </c>
      <c r="B153" s="60" t="s">
        <v>178</v>
      </c>
      <c r="C153" s="61"/>
      <c r="D153" s="62"/>
      <c r="E153" s="63"/>
      <c r="F153" s="61" t="s">
        <v>21</v>
      </c>
      <c r="G153" s="63" t="s">
        <v>22</v>
      </c>
      <c r="H153" s="99"/>
      <c r="I153" s="99">
        <f>VLOOKUP($B153,'Xwalk to ICIS Data Sub. Service'!$B$4:$O$410,9,FALSE)</f>
        <v>3</v>
      </c>
      <c r="J153" s="82">
        <f>VLOOKUP($B153,'Xwalk to ICIS Data Sub. Service'!$B$4:$O$410,10,FALSE)</f>
        <v>46012</v>
      </c>
      <c r="K153" s="90" t="str">
        <f>VLOOKUP($B153,'Xwalk to ICIS Data Sub. Service'!$B$4:$O$410,11,FALSE)</f>
        <v>5.13</v>
      </c>
      <c r="L153" s="86" t="str">
        <f>VLOOKUP($B153,'Xwalk to ICIS Data Sub. Service'!$B$4:$O$410,12,FALSE)</f>
        <v/>
      </c>
      <c r="M153" s="90" t="str">
        <f>VLOOKUP($B153,'Xwalk to ICIS Data Sub. Service'!$B$4:$O$410,13,FALSE)</f>
        <v>OECA Data Store</v>
      </c>
      <c r="N153" s="82" t="str">
        <f>VLOOKUP($B153,'Xwalk to ICIS Data Sub. Service'!$B$4:$O$410,14,FALSE)</f>
        <v>No</v>
      </c>
      <c r="O153" s="82" t="s">
        <v>82</v>
      </c>
    </row>
    <row r="154" spans="1:15" ht="25.5" x14ac:dyDescent="0.25">
      <c r="A154" s="111">
        <f t="shared" si="4"/>
        <v>145</v>
      </c>
      <c r="B154" s="60" t="s">
        <v>179</v>
      </c>
      <c r="C154" s="61"/>
      <c r="D154" s="62"/>
      <c r="E154" s="63"/>
      <c r="F154" s="61" t="s">
        <v>21</v>
      </c>
      <c r="G154" s="63" t="s">
        <v>22</v>
      </c>
      <c r="H154" s="99"/>
      <c r="I154" s="99">
        <f>VLOOKUP($B154,'Xwalk to ICIS Data Sub. Service'!$B$4:$O$410,9,FALSE)</f>
        <v>3</v>
      </c>
      <c r="J154" s="82">
        <f>VLOOKUP($B154,'Xwalk to ICIS Data Sub. Service'!$B$4:$O$410,10,FALSE)</f>
        <v>46012</v>
      </c>
      <c r="K154" s="90" t="str">
        <f>VLOOKUP($B154,'Xwalk to ICIS Data Sub. Service'!$B$4:$O$410,11,FALSE)</f>
        <v>5.13</v>
      </c>
      <c r="L154" s="86" t="str">
        <f>VLOOKUP($B154,'Xwalk to ICIS Data Sub. Service'!$B$4:$O$410,12,FALSE)</f>
        <v/>
      </c>
      <c r="M154" s="90" t="str">
        <f>VLOOKUP($B154,'Xwalk to ICIS Data Sub. Service'!$B$4:$O$410,13,FALSE)</f>
        <v>OECA Data Store</v>
      </c>
      <c r="N154" s="82" t="str">
        <f>VLOOKUP($B154,'Xwalk to ICIS Data Sub. Service'!$B$4:$O$410,14,FALSE)</f>
        <v>No</v>
      </c>
      <c r="O154" s="82" t="s">
        <v>82</v>
      </c>
    </row>
    <row r="155" spans="1:15" x14ac:dyDescent="0.25">
      <c r="A155" s="111">
        <f t="shared" si="4"/>
        <v>146</v>
      </c>
      <c r="B155" s="60" t="s">
        <v>180</v>
      </c>
      <c r="C155" s="61"/>
      <c r="D155" s="62"/>
      <c r="E155" s="63"/>
      <c r="F155" s="61" t="s">
        <v>21</v>
      </c>
      <c r="G155" s="63" t="s">
        <v>22</v>
      </c>
      <c r="H155" s="99"/>
      <c r="I155" s="99">
        <f>VLOOKUP($B155,'Xwalk to ICIS Data Sub. Service'!$B$4:$O$410,9,FALSE)</f>
        <v>3</v>
      </c>
      <c r="J155" s="82">
        <f>VLOOKUP($B155,'Xwalk to ICIS Data Sub. Service'!$B$4:$O$410,10,FALSE)</f>
        <v>46012</v>
      </c>
      <c r="K155" s="90" t="str">
        <f>VLOOKUP($B155,'Xwalk to ICIS Data Sub. Service'!$B$4:$O$410,11,FALSE)</f>
        <v>5.13</v>
      </c>
      <c r="L155" s="86" t="str">
        <f>VLOOKUP($B155,'Xwalk to ICIS Data Sub. Service'!$B$4:$O$410,12,FALSE)</f>
        <v/>
      </c>
      <c r="M155" s="90" t="str">
        <f>VLOOKUP($B155,'Xwalk to ICIS Data Sub. Service'!$B$4:$O$410,13,FALSE)</f>
        <v>OECA Data Store</v>
      </c>
      <c r="N155" s="82" t="str">
        <f>VLOOKUP($B155,'Xwalk to ICIS Data Sub. Service'!$B$4:$O$410,14,FALSE)</f>
        <v>No</v>
      </c>
      <c r="O155" s="82" t="s">
        <v>82</v>
      </c>
    </row>
    <row r="156" spans="1:15" ht="25.5" x14ac:dyDescent="0.25">
      <c r="A156" s="111">
        <f t="shared" si="4"/>
        <v>147</v>
      </c>
      <c r="B156" s="60" t="s">
        <v>181</v>
      </c>
      <c r="C156" s="61"/>
      <c r="D156" s="62"/>
      <c r="E156" s="63"/>
      <c r="F156" s="61" t="s">
        <v>21</v>
      </c>
      <c r="G156" s="63" t="s">
        <v>22</v>
      </c>
      <c r="H156" s="99"/>
      <c r="I156" s="99">
        <f>VLOOKUP($B156,'Xwalk to ICIS Data Sub. Service'!$B$4:$O$410,9,FALSE)</f>
        <v>3</v>
      </c>
      <c r="J156" s="82">
        <f>VLOOKUP($B156,'Xwalk to ICIS Data Sub. Service'!$B$4:$O$410,10,FALSE)</f>
        <v>46012</v>
      </c>
      <c r="K156" s="90" t="str">
        <f>VLOOKUP($B156,'Xwalk to ICIS Data Sub. Service'!$B$4:$O$410,11,FALSE)</f>
        <v>5.13</v>
      </c>
      <c r="L156" s="86" t="str">
        <f>VLOOKUP($B156,'Xwalk to ICIS Data Sub. Service'!$B$4:$O$410,12,FALSE)</f>
        <v/>
      </c>
      <c r="M156" s="90" t="str">
        <f>VLOOKUP($B156,'Xwalk to ICIS Data Sub. Service'!$B$4:$O$410,13,FALSE)</f>
        <v>OECA Data Store</v>
      </c>
      <c r="N156" s="82" t="str">
        <f>VLOOKUP($B156,'Xwalk to ICIS Data Sub. Service'!$B$4:$O$410,14,FALSE)</f>
        <v>No</v>
      </c>
      <c r="O156" s="82" t="s">
        <v>82</v>
      </c>
    </row>
    <row r="157" spans="1:15" ht="25.5" x14ac:dyDescent="0.25">
      <c r="A157" s="111">
        <f t="shared" si="4"/>
        <v>148</v>
      </c>
      <c r="B157" s="60" t="s">
        <v>182</v>
      </c>
      <c r="C157" s="61"/>
      <c r="D157" s="62"/>
      <c r="E157" s="63"/>
      <c r="F157" s="61" t="s">
        <v>21</v>
      </c>
      <c r="G157" s="63" t="s">
        <v>22</v>
      </c>
      <c r="H157" s="99"/>
      <c r="I157" s="99">
        <f>VLOOKUP($B157,'Xwalk to ICIS Data Sub. Service'!$B$4:$O$410,9,FALSE)</f>
        <v>3</v>
      </c>
      <c r="J157" s="82">
        <f>VLOOKUP($B157,'Xwalk to ICIS Data Sub. Service'!$B$4:$O$410,10,FALSE)</f>
        <v>46012</v>
      </c>
      <c r="K157" s="90" t="str">
        <f>VLOOKUP($B157,'Xwalk to ICIS Data Sub. Service'!$B$4:$O$410,11,FALSE)</f>
        <v>5.13</v>
      </c>
      <c r="L157" s="86" t="str">
        <f>VLOOKUP($B157,'Xwalk to ICIS Data Sub. Service'!$B$4:$O$410,12,FALSE)</f>
        <v/>
      </c>
      <c r="M157" s="90" t="str">
        <f>VLOOKUP($B157,'Xwalk to ICIS Data Sub. Service'!$B$4:$O$410,13,FALSE)</f>
        <v>OECA Data Store</v>
      </c>
      <c r="N157" s="82" t="str">
        <f>VLOOKUP($B157,'Xwalk to ICIS Data Sub. Service'!$B$4:$O$410,14,FALSE)</f>
        <v>No</v>
      </c>
      <c r="O157" s="82" t="s">
        <v>82</v>
      </c>
    </row>
    <row r="158" spans="1:15" ht="25.5" x14ac:dyDescent="0.25">
      <c r="A158" s="111">
        <f t="shared" si="4"/>
        <v>149</v>
      </c>
      <c r="B158" s="60" t="s">
        <v>183</v>
      </c>
      <c r="C158" s="61"/>
      <c r="D158" s="62"/>
      <c r="E158" s="63"/>
      <c r="F158" s="61" t="s">
        <v>21</v>
      </c>
      <c r="G158" s="63" t="s">
        <v>22</v>
      </c>
      <c r="H158" s="99"/>
      <c r="I158" s="99">
        <f>VLOOKUP($B158,'Xwalk to ICIS Data Sub. Service'!$B$4:$O$410,9,FALSE)</f>
        <v>3</v>
      </c>
      <c r="J158" s="82">
        <f>VLOOKUP($B158,'Xwalk to ICIS Data Sub. Service'!$B$4:$O$410,10,FALSE)</f>
        <v>46012</v>
      </c>
      <c r="K158" s="90" t="str">
        <f>VLOOKUP($B158,'Xwalk to ICIS Data Sub. Service'!$B$4:$O$410,11,FALSE)</f>
        <v>5.13</v>
      </c>
      <c r="L158" s="86" t="str">
        <f>VLOOKUP($B158,'Xwalk to ICIS Data Sub. Service'!$B$4:$O$410,12,FALSE)</f>
        <v/>
      </c>
      <c r="M158" s="90" t="str">
        <f>VLOOKUP($B158,'Xwalk to ICIS Data Sub. Service'!$B$4:$O$410,13,FALSE)</f>
        <v>OECA Data Store</v>
      </c>
      <c r="N158" s="82" t="str">
        <f>VLOOKUP($B158,'Xwalk to ICIS Data Sub. Service'!$B$4:$O$410,14,FALSE)</f>
        <v>No</v>
      </c>
      <c r="O158" s="82" t="s">
        <v>82</v>
      </c>
    </row>
    <row r="159" spans="1:15" ht="25.5" x14ac:dyDescent="0.25">
      <c r="A159" s="111">
        <f t="shared" si="4"/>
        <v>150</v>
      </c>
      <c r="B159" s="60" t="s">
        <v>184</v>
      </c>
      <c r="C159" s="61"/>
      <c r="D159" s="62"/>
      <c r="E159" s="63"/>
      <c r="F159" s="61" t="s">
        <v>21</v>
      </c>
      <c r="G159" s="63" t="s">
        <v>22</v>
      </c>
      <c r="H159" s="99"/>
      <c r="I159" s="99">
        <f>VLOOKUP($B159,'Xwalk to ICIS Data Sub. Service'!$B$4:$O$410,9,FALSE)</f>
        <v>3</v>
      </c>
      <c r="J159" s="82">
        <f>VLOOKUP($B159,'Xwalk to ICIS Data Sub. Service'!$B$4:$O$410,10,FALSE)</f>
        <v>46012</v>
      </c>
      <c r="K159" s="90" t="str">
        <f>VLOOKUP($B159,'Xwalk to ICIS Data Sub. Service'!$B$4:$O$410,11,FALSE)</f>
        <v>5.13</v>
      </c>
      <c r="L159" s="86" t="str">
        <f>VLOOKUP($B159,'Xwalk to ICIS Data Sub. Service'!$B$4:$O$410,12,FALSE)</f>
        <v/>
      </c>
      <c r="M159" s="90" t="str">
        <f>VLOOKUP($B159,'Xwalk to ICIS Data Sub. Service'!$B$4:$O$410,13,FALSE)</f>
        <v>OECA Data Store</v>
      </c>
      <c r="N159" s="82" t="str">
        <f>VLOOKUP($B159,'Xwalk to ICIS Data Sub. Service'!$B$4:$O$410,14,FALSE)</f>
        <v>No</v>
      </c>
      <c r="O159" s="82" t="s">
        <v>82</v>
      </c>
    </row>
    <row r="160" spans="1:15" ht="25.5" x14ac:dyDescent="0.25">
      <c r="A160" s="111">
        <f t="shared" si="4"/>
        <v>151</v>
      </c>
      <c r="B160" s="60" t="s">
        <v>185</v>
      </c>
      <c r="C160" s="61"/>
      <c r="D160" s="62"/>
      <c r="E160" s="63"/>
      <c r="F160" s="61" t="s">
        <v>21</v>
      </c>
      <c r="G160" s="63" t="s">
        <v>22</v>
      </c>
      <c r="H160" s="99"/>
      <c r="I160" s="99">
        <f>VLOOKUP($B160,'Xwalk to ICIS Data Sub. Service'!$B$4:$O$410,9,FALSE)</f>
        <v>3</v>
      </c>
      <c r="J160" s="82">
        <f>VLOOKUP($B160,'Xwalk to ICIS Data Sub. Service'!$B$4:$O$410,10,FALSE)</f>
        <v>46012</v>
      </c>
      <c r="K160" s="90" t="str">
        <f>VLOOKUP($B160,'Xwalk to ICIS Data Sub. Service'!$B$4:$O$410,11,FALSE)</f>
        <v>5.13</v>
      </c>
      <c r="L160" s="86" t="str">
        <f>VLOOKUP($B160,'Xwalk to ICIS Data Sub. Service'!$B$4:$O$410,12,FALSE)</f>
        <v/>
      </c>
      <c r="M160" s="90" t="str">
        <f>VLOOKUP($B160,'Xwalk to ICIS Data Sub. Service'!$B$4:$O$410,13,FALSE)</f>
        <v>OECA Data Store</v>
      </c>
      <c r="N160" s="82" t="str">
        <f>VLOOKUP($B160,'Xwalk to ICIS Data Sub. Service'!$B$4:$O$410,14,FALSE)</f>
        <v>No</v>
      </c>
      <c r="O160" s="82" t="s">
        <v>82</v>
      </c>
    </row>
    <row r="161" spans="1:15" ht="25.5" x14ac:dyDescent="0.25">
      <c r="A161" s="111">
        <f t="shared" si="4"/>
        <v>152</v>
      </c>
      <c r="B161" s="60" t="s">
        <v>186</v>
      </c>
      <c r="C161" s="61"/>
      <c r="D161" s="62"/>
      <c r="E161" s="63"/>
      <c r="F161" s="61" t="s">
        <v>21</v>
      </c>
      <c r="G161" s="63" t="s">
        <v>22</v>
      </c>
      <c r="H161" s="99"/>
      <c r="I161" s="99">
        <f>VLOOKUP($B161,'Xwalk to ICIS Data Sub. Service'!$B$4:$O$410,9,FALSE)</f>
        <v>3</v>
      </c>
      <c r="J161" s="82">
        <f>VLOOKUP($B161,'Xwalk to ICIS Data Sub. Service'!$B$4:$O$410,10,FALSE)</f>
        <v>46012</v>
      </c>
      <c r="K161" s="90" t="str">
        <f>VLOOKUP($B161,'Xwalk to ICIS Data Sub. Service'!$B$4:$O$410,11,FALSE)</f>
        <v>5.13</v>
      </c>
      <c r="L161" s="86" t="str">
        <f>VLOOKUP($B161,'Xwalk to ICIS Data Sub. Service'!$B$4:$O$410,12,FALSE)</f>
        <v/>
      </c>
      <c r="M161" s="90" t="str">
        <f>VLOOKUP($B161,'Xwalk to ICIS Data Sub. Service'!$B$4:$O$410,13,FALSE)</f>
        <v>OECA Data Store</v>
      </c>
      <c r="N161" s="82" t="str">
        <f>VLOOKUP($B161,'Xwalk to ICIS Data Sub. Service'!$B$4:$O$410,14,FALSE)</f>
        <v>No</v>
      </c>
      <c r="O161" s="82" t="s">
        <v>82</v>
      </c>
    </row>
    <row r="162" spans="1:15" ht="38.25" x14ac:dyDescent="0.25">
      <c r="A162" s="111">
        <f t="shared" si="4"/>
        <v>153</v>
      </c>
      <c r="B162" s="60" t="s">
        <v>187</v>
      </c>
      <c r="C162" s="61"/>
      <c r="D162" s="62"/>
      <c r="E162" s="63"/>
      <c r="F162" s="61" t="s">
        <v>21</v>
      </c>
      <c r="G162" s="63" t="s">
        <v>22</v>
      </c>
      <c r="H162" s="99"/>
      <c r="I162" s="99">
        <f>VLOOKUP($B162,'Xwalk to ICIS Data Sub. Service'!$B$4:$O$410,9,FALSE)</f>
        <v>3</v>
      </c>
      <c r="J162" s="82">
        <f>VLOOKUP($B162,'Xwalk to ICIS Data Sub. Service'!$B$4:$O$410,10,FALSE)</f>
        <v>46012</v>
      </c>
      <c r="K162" s="90" t="str">
        <f>VLOOKUP($B162,'Xwalk to ICIS Data Sub. Service'!$B$4:$O$410,11,FALSE)</f>
        <v>5.13</v>
      </c>
      <c r="L162" s="86" t="str">
        <f>VLOOKUP($B162,'Xwalk to ICIS Data Sub. Service'!$B$4:$O$410,12,FALSE)</f>
        <v/>
      </c>
      <c r="M162" s="90" t="str">
        <f>VLOOKUP($B162,'Xwalk to ICIS Data Sub. Service'!$B$4:$O$410,13,FALSE)</f>
        <v>OECA Data Store</v>
      </c>
      <c r="N162" s="82" t="str">
        <f>VLOOKUP($B162,'Xwalk to ICIS Data Sub. Service'!$B$4:$O$410,14,FALSE)</f>
        <v>No</v>
      </c>
      <c r="O162" s="82" t="s">
        <v>82</v>
      </c>
    </row>
    <row r="163" spans="1:15" ht="25.5" x14ac:dyDescent="0.25">
      <c r="A163" s="111">
        <f t="shared" si="4"/>
        <v>154</v>
      </c>
      <c r="B163" s="60" t="s">
        <v>188</v>
      </c>
      <c r="C163" s="61"/>
      <c r="D163" s="62"/>
      <c r="E163" s="63"/>
      <c r="F163" s="61" t="s">
        <v>21</v>
      </c>
      <c r="G163" s="63" t="s">
        <v>22</v>
      </c>
      <c r="H163" s="99"/>
      <c r="I163" s="99">
        <f>VLOOKUP($B163,'Xwalk to ICIS Data Sub. Service'!$B$4:$O$410,9,FALSE)</f>
        <v>3</v>
      </c>
      <c r="J163" s="82">
        <f>VLOOKUP($B163,'Xwalk to ICIS Data Sub. Service'!$B$4:$O$410,10,FALSE)</f>
        <v>46012</v>
      </c>
      <c r="K163" s="90" t="str">
        <f>VLOOKUP($B163,'Xwalk to ICIS Data Sub. Service'!$B$4:$O$410,11,FALSE)</f>
        <v>5.13</v>
      </c>
      <c r="L163" s="86" t="str">
        <f>VLOOKUP($B163,'Xwalk to ICIS Data Sub. Service'!$B$4:$O$410,12,FALSE)</f>
        <v/>
      </c>
      <c r="M163" s="90" t="str">
        <f>VLOOKUP($B163,'Xwalk to ICIS Data Sub. Service'!$B$4:$O$410,13,FALSE)</f>
        <v>OECA Data Store</v>
      </c>
      <c r="N163" s="82" t="str">
        <f>VLOOKUP($B163,'Xwalk to ICIS Data Sub. Service'!$B$4:$O$410,14,FALSE)</f>
        <v>No</v>
      </c>
      <c r="O163" s="82" t="s">
        <v>82</v>
      </c>
    </row>
    <row r="164" spans="1:15" ht="38.25" x14ac:dyDescent="0.25">
      <c r="A164" s="111">
        <f t="shared" si="4"/>
        <v>155</v>
      </c>
      <c r="B164" s="60" t="s">
        <v>189</v>
      </c>
      <c r="C164" s="61"/>
      <c r="D164" s="62"/>
      <c r="E164" s="63"/>
      <c r="F164" s="61" t="s">
        <v>21</v>
      </c>
      <c r="G164" s="63" t="s">
        <v>22</v>
      </c>
      <c r="H164" s="99"/>
      <c r="I164" s="99">
        <f>VLOOKUP($B164,'Xwalk to ICIS Data Sub. Service'!$B$4:$O$410,9,FALSE)</f>
        <v>3</v>
      </c>
      <c r="J164" s="82">
        <f>VLOOKUP($B164,'Xwalk to ICIS Data Sub. Service'!$B$4:$O$410,10,FALSE)</f>
        <v>46012</v>
      </c>
      <c r="K164" s="90" t="str">
        <f>VLOOKUP($B164,'Xwalk to ICIS Data Sub. Service'!$B$4:$O$410,11,FALSE)</f>
        <v>5.13</v>
      </c>
      <c r="L164" s="86" t="str">
        <f>VLOOKUP($B164,'Xwalk to ICIS Data Sub. Service'!$B$4:$O$410,12,FALSE)</f>
        <v/>
      </c>
      <c r="M164" s="90" t="str">
        <f>VLOOKUP($B164,'Xwalk to ICIS Data Sub. Service'!$B$4:$O$410,13,FALSE)</f>
        <v>OECA Data Store</v>
      </c>
      <c r="N164" s="82" t="str">
        <f>VLOOKUP($B164,'Xwalk to ICIS Data Sub. Service'!$B$4:$O$410,14,FALSE)</f>
        <v>No</v>
      </c>
      <c r="O164" s="82" t="s">
        <v>82</v>
      </c>
    </row>
    <row r="165" spans="1:15" x14ac:dyDescent="0.25">
      <c r="A165" s="111">
        <f t="shared" si="4"/>
        <v>156</v>
      </c>
      <c r="B165" s="60" t="s">
        <v>190</v>
      </c>
      <c r="C165" s="61"/>
      <c r="D165" s="62"/>
      <c r="E165" s="63"/>
      <c r="F165" s="61" t="s">
        <v>21</v>
      </c>
      <c r="G165" s="63" t="s">
        <v>22</v>
      </c>
      <c r="H165" s="99"/>
      <c r="I165" s="99">
        <f>VLOOKUP($B165,'Xwalk to ICIS Data Sub. Service'!$B$4:$O$410,9,FALSE)</f>
        <v>3</v>
      </c>
      <c r="J165" s="82">
        <f>VLOOKUP($B165,'Xwalk to ICIS Data Sub. Service'!$B$4:$O$410,10,FALSE)</f>
        <v>46012</v>
      </c>
      <c r="K165" s="90" t="str">
        <f>VLOOKUP($B165,'Xwalk to ICIS Data Sub. Service'!$B$4:$O$410,11,FALSE)</f>
        <v>5.13</v>
      </c>
      <c r="L165" s="86" t="str">
        <f>VLOOKUP($B165,'Xwalk to ICIS Data Sub. Service'!$B$4:$O$410,12,FALSE)</f>
        <v/>
      </c>
      <c r="M165" s="90" t="str">
        <f>VLOOKUP($B165,'Xwalk to ICIS Data Sub. Service'!$B$4:$O$410,13,FALSE)</f>
        <v>OECA Data Store</v>
      </c>
      <c r="N165" s="82" t="str">
        <f>VLOOKUP($B165,'Xwalk to ICIS Data Sub. Service'!$B$4:$O$410,14,FALSE)</f>
        <v>No</v>
      </c>
      <c r="O165" s="82" t="s">
        <v>82</v>
      </c>
    </row>
    <row r="166" spans="1:15" ht="25.5" x14ac:dyDescent="0.25">
      <c r="A166" s="111">
        <f t="shared" si="4"/>
        <v>157</v>
      </c>
      <c r="B166" s="60" t="s">
        <v>191</v>
      </c>
      <c r="C166" s="61"/>
      <c r="D166" s="62"/>
      <c r="E166" s="63"/>
      <c r="F166" s="61" t="s">
        <v>21</v>
      </c>
      <c r="G166" s="63" t="s">
        <v>22</v>
      </c>
      <c r="H166" s="99"/>
      <c r="I166" s="99">
        <f>VLOOKUP($B166,'Xwalk to ICIS Data Sub. Service'!$B$4:$O$410,9,FALSE)</f>
        <v>3</v>
      </c>
      <c r="J166" s="82">
        <f>VLOOKUP($B166,'Xwalk to ICIS Data Sub. Service'!$B$4:$O$410,10,FALSE)</f>
        <v>46012</v>
      </c>
      <c r="K166" s="90" t="str">
        <f>VLOOKUP($B166,'Xwalk to ICIS Data Sub. Service'!$B$4:$O$410,11,FALSE)</f>
        <v>5.13</v>
      </c>
      <c r="L166" s="86" t="str">
        <f>VLOOKUP($B166,'Xwalk to ICIS Data Sub. Service'!$B$4:$O$410,12,FALSE)</f>
        <v/>
      </c>
      <c r="M166" s="90" t="str">
        <f>VLOOKUP($B166,'Xwalk to ICIS Data Sub. Service'!$B$4:$O$410,13,FALSE)</f>
        <v>OECA Data Store</v>
      </c>
      <c r="N166" s="82" t="str">
        <f>VLOOKUP($B166,'Xwalk to ICIS Data Sub. Service'!$B$4:$O$410,14,FALSE)</f>
        <v>No</v>
      </c>
      <c r="O166" s="82" t="s">
        <v>82</v>
      </c>
    </row>
    <row r="167" spans="1:15" x14ac:dyDescent="0.25">
      <c r="A167" s="111">
        <f t="shared" si="4"/>
        <v>158</v>
      </c>
      <c r="B167" s="60" t="s">
        <v>192</v>
      </c>
      <c r="C167" s="61"/>
      <c r="D167" s="62"/>
      <c r="E167" s="63"/>
      <c r="F167" s="61" t="s">
        <v>21</v>
      </c>
      <c r="G167" s="63" t="s">
        <v>22</v>
      </c>
      <c r="H167" s="99"/>
      <c r="I167" s="99">
        <f>VLOOKUP($B167,'Xwalk to ICIS Data Sub. Service'!$B$4:$O$410,9,FALSE)</f>
        <v>3</v>
      </c>
      <c r="J167" s="82">
        <f>VLOOKUP($B167,'Xwalk to ICIS Data Sub. Service'!$B$4:$O$410,10,FALSE)</f>
        <v>46012</v>
      </c>
      <c r="K167" s="90" t="str">
        <f>VLOOKUP($B167,'Xwalk to ICIS Data Sub. Service'!$B$4:$O$410,11,FALSE)</f>
        <v>5.13</v>
      </c>
      <c r="L167" s="86" t="str">
        <f>VLOOKUP($B167,'Xwalk to ICIS Data Sub. Service'!$B$4:$O$410,12,FALSE)</f>
        <v/>
      </c>
      <c r="M167" s="90" t="str">
        <f>VLOOKUP($B167,'Xwalk to ICIS Data Sub. Service'!$B$4:$O$410,13,FALSE)</f>
        <v>OECA Data Store</v>
      </c>
      <c r="N167" s="82" t="str">
        <f>VLOOKUP($B167,'Xwalk to ICIS Data Sub. Service'!$B$4:$O$410,14,FALSE)</f>
        <v>No</v>
      </c>
      <c r="O167" s="82" t="s">
        <v>82</v>
      </c>
    </row>
    <row r="168" spans="1:15" x14ac:dyDescent="0.25">
      <c r="A168" s="111">
        <f t="shared" si="4"/>
        <v>159</v>
      </c>
      <c r="B168" s="60" t="s">
        <v>193</v>
      </c>
      <c r="C168" s="61" t="s">
        <v>22</v>
      </c>
      <c r="D168" s="62" t="s">
        <v>22</v>
      </c>
      <c r="E168" s="63" t="s">
        <v>22</v>
      </c>
      <c r="F168" s="61" t="s">
        <v>21</v>
      </c>
      <c r="G168" s="63" t="s">
        <v>22</v>
      </c>
      <c r="H168" s="99" t="s">
        <v>22</v>
      </c>
      <c r="I168" s="99">
        <f>VLOOKUP($B168,'Xwalk to ICIS Data Sub. Service'!$B$4:$O$410,9,FALSE)</f>
        <v>3</v>
      </c>
      <c r="J168" s="82">
        <f>VLOOKUP($B168,'Xwalk to ICIS Data Sub. Service'!$B$4:$O$410,10,FALSE)</f>
        <v>46012</v>
      </c>
      <c r="K168" s="90" t="str">
        <f>VLOOKUP($B168,'Xwalk to ICIS Data Sub. Service'!$B$4:$O$410,11,FALSE)</f>
        <v>5.13</v>
      </c>
      <c r="L168" s="86" t="str">
        <f>VLOOKUP($B168,'Xwalk to ICIS Data Sub. Service'!$B$4:$O$410,12,FALSE)</f>
        <v/>
      </c>
      <c r="M168" s="90" t="str">
        <f>VLOOKUP($B168,'Xwalk to ICIS Data Sub. Service'!$B$4:$O$410,13,FALSE)</f>
        <v>OECA Data Store</v>
      </c>
      <c r="N168" s="82" t="str">
        <f>VLOOKUP($B168,'Xwalk to ICIS Data Sub. Service'!$B$4:$O$410,14,FALSE)</f>
        <v>No</v>
      </c>
      <c r="O168" s="82" t="s">
        <v>82</v>
      </c>
    </row>
    <row r="169" spans="1:15" x14ac:dyDescent="0.25">
      <c r="A169" s="111">
        <f t="shared" si="4"/>
        <v>160</v>
      </c>
      <c r="B169" s="60" t="s">
        <v>194</v>
      </c>
      <c r="C169" s="61"/>
      <c r="D169" s="62" t="s">
        <v>22</v>
      </c>
      <c r="E169" s="63" t="s">
        <v>22</v>
      </c>
      <c r="F169" s="61" t="s">
        <v>21</v>
      </c>
      <c r="G169" s="63" t="s">
        <v>22</v>
      </c>
      <c r="H169" s="99" t="s">
        <v>22</v>
      </c>
      <c r="I169" s="99">
        <f>VLOOKUP($B169,'Xwalk to ICIS Data Sub. Service'!$B$4:$O$410,9,FALSE)</f>
        <v>3</v>
      </c>
      <c r="J169" s="82">
        <f>VLOOKUP($B169,'Xwalk to ICIS Data Sub. Service'!$B$4:$O$410,10,FALSE)</f>
        <v>46012</v>
      </c>
      <c r="K169" s="90" t="str">
        <f>VLOOKUP($B169,'Xwalk to ICIS Data Sub. Service'!$B$4:$O$410,11,FALSE)</f>
        <v>5.11</v>
      </c>
      <c r="L169" s="86" t="str">
        <f>VLOOKUP($B169,'Xwalk to ICIS Data Sub. Service'!$B$4:$O$410,12,FALSE)</f>
        <v/>
      </c>
      <c r="M169" s="90" t="str">
        <f>VLOOKUP($B169,'Xwalk to ICIS Data Sub. Service'!$B$4:$O$410,13,FALSE)</f>
        <v>OECA Data Store</v>
      </c>
      <c r="N169" s="82" t="str">
        <f>VLOOKUP($B169,'Xwalk to ICIS Data Sub. Service'!$B$4:$O$410,14,FALSE)</f>
        <v>Yes</v>
      </c>
      <c r="O169" s="82" t="s">
        <v>51</v>
      </c>
    </row>
    <row r="170" spans="1:15" x14ac:dyDescent="0.25">
      <c r="A170" s="111">
        <f t="shared" si="4"/>
        <v>161</v>
      </c>
      <c r="B170" s="60" t="s">
        <v>195</v>
      </c>
      <c r="C170" s="61" t="s">
        <v>22</v>
      </c>
      <c r="D170" s="62" t="s">
        <v>22</v>
      </c>
      <c r="E170" s="63" t="s">
        <v>22</v>
      </c>
      <c r="F170" s="61" t="s">
        <v>21</v>
      </c>
      <c r="G170" s="63" t="s">
        <v>22</v>
      </c>
      <c r="H170" s="99" t="s">
        <v>22</v>
      </c>
      <c r="I170" s="99">
        <f>VLOOKUP($B170,'Xwalk to ICIS Data Sub. Service'!$B$4:$O$410,9,FALSE)</f>
        <v>3</v>
      </c>
      <c r="J170" s="82">
        <f>VLOOKUP($B170,'Xwalk to ICIS Data Sub. Service'!$B$4:$O$410,10,FALSE)</f>
        <v>46012</v>
      </c>
      <c r="K170" s="90" t="str">
        <f>VLOOKUP($B170,'Xwalk to ICIS Data Sub. Service'!$B$4:$O$410,11,FALSE)</f>
        <v>5.11</v>
      </c>
      <c r="L170" s="86" t="str">
        <f>VLOOKUP($B170,'Xwalk to ICIS Data Sub. Service'!$B$4:$O$410,12,FALSE)</f>
        <v/>
      </c>
      <c r="M170" s="90" t="str">
        <f>VLOOKUP($B170,'Xwalk to ICIS Data Sub. Service'!$B$4:$O$410,13,FALSE)</f>
        <v>OECA Data Store</v>
      </c>
      <c r="N170" s="82" t="str">
        <f>VLOOKUP($B170,'Xwalk to ICIS Data Sub. Service'!$B$4:$O$410,14,FALSE)</f>
        <v>Yes</v>
      </c>
      <c r="O170" s="82" t="s">
        <v>51</v>
      </c>
    </row>
    <row r="171" spans="1:15" x14ac:dyDescent="0.25">
      <c r="A171" s="111">
        <f t="shared" si="4"/>
        <v>162</v>
      </c>
      <c r="B171" s="60" t="s">
        <v>196</v>
      </c>
      <c r="C171" s="61" t="s">
        <v>22</v>
      </c>
      <c r="D171" s="62" t="s">
        <v>22</v>
      </c>
      <c r="E171" s="63" t="s">
        <v>22</v>
      </c>
      <c r="F171" s="61" t="s">
        <v>21</v>
      </c>
      <c r="G171" s="63" t="s">
        <v>22</v>
      </c>
      <c r="H171" s="99" t="s">
        <v>22</v>
      </c>
      <c r="I171" s="99">
        <f>VLOOKUP($B171,'Xwalk to ICIS Data Sub. Service'!$B$4:$O$410,9,FALSE)</f>
        <v>3</v>
      </c>
      <c r="J171" s="82">
        <f>VLOOKUP($B171,'Xwalk to ICIS Data Sub. Service'!$B$4:$O$410,10,FALSE)</f>
        <v>46012</v>
      </c>
      <c r="K171" s="90" t="str">
        <f>VLOOKUP($B171,'Xwalk to ICIS Data Sub. Service'!$B$4:$O$410,11,FALSE)</f>
        <v>5.11</v>
      </c>
      <c r="L171" s="86" t="str">
        <f>VLOOKUP($B171,'Xwalk to ICIS Data Sub. Service'!$B$4:$O$410,12,FALSE)</f>
        <v/>
      </c>
      <c r="M171" s="90" t="str">
        <f>VLOOKUP($B171,'Xwalk to ICIS Data Sub. Service'!$B$4:$O$410,13,FALSE)</f>
        <v>OECA Data Store</v>
      </c>
      <c r="N171" s="82" t="str">
        <f>VLOOKUP($B171,'Xwalk to ICIS Data Sub. Service'!$B$4:$O$410,14,FALSE)</f>
        <v>Yes</v>
      </c>
      <c r="O171" s="82" t="s">
        <v>51</v>
      </c>
    </row>
    <row r="172" spans="1:15" x14ac:dyDescent="0.25">
      <c r="A172" s="111">
        <f t="shared" si="4"/>
        <v>163</v>
      </c>
      <c r="B172" s="60" t="s">
        <v>197</v>
      </c>
      <c r="C172" s="61" t="s">
        <v>22</v>
      </c>
      <c r="D172" s="62" t="s">
        <v>22</v>
      </c>
      <c r="E172" s="63" t="s">
        <v>22</v>
      </c>
      <c r="F172" s="61" t="s">
        <v>21</v>
      </c>
      <c r="G172" s="63" t="s">
        <v>22</v>
      </c>
      <c r="H172" s="99" t="s">
        <v>22</v>
      </c>
      <c r="I172" s="99">
        <f>VLOOKUP($B172,'Xwalk to ICIS Data Sub. Service'!$B$4:$O$410,9,FALSE)</f>
        <v>3</v>
      </c>
      <c r="J172" s="82">
        <f>VLOOKUP($B172,'Xwalk to ICIS Data Sub. Service'!$B$4:$O$410,10,FALSE)</f>
        <v>46012</v>
      </c>
      <c r="K172" s="90" t="str">
        <f>VLOOKUP($B172,'Xwalk to ICIS Data Sub. Service'!$B$4:$O$410,11,FALSE)</f>
        <v>5.11</v>
      </c>
      <c r="L172" s="86" t="str">
        <f>VLOOKUP($B172,'Xwalk to ICIS Data Sub. Service'!$B$4:$O$410,12,FALSE)</f>
        <v/>
      </c>
      <c r="M172" s="90" t="str">
        <f>VLOOKUP($B172,'Xwalk to ICIS Data Sub. Service'!$B$4:$O$410,13,FALSE)</f>
        <v>OECA Data Store</v>
      </c>
      <c r="N172" s="82" t="str">
        <f>VLOOKUP($B172,'Xwalk to ICIS Data Sub. Service'!$B$4:$O$410,14,FALSE)</f>
        <v>Yes</v>
      </c>
      <c r="O172" s="82" t="s">
        <v>51</v>
      </c>
    </row>
    <row r="173" spans="1:15" ht="25.5" x14ac:dyDescent="0.25">
      <c r="A173" s="111">
        <f t="shared" si="4"/>
        <v>164</v>
      </c>
      <c r="B173" s="60" t="s">
        <v>198</v>
      </c>
      <c r="C173" s="61" t="s">
        <v>22</v>
      </c>
      <c r="D173" s="62" t="s">
        <v>22</v>
      </c>
      <c r="E173" s="63" t="s">
        <v>22</v>
      </c>
      <c r="F173" s="61" t="s">
        <v>21</v>
      </c>
      <c r="G173" s="63" t="s">
        <v>22</v>
      </c>
      <c r="H173" s="99" t="s">
        <v>22</v>
      </c>
      <c r="I173" s="99">
        <f>VLOOKUP($B173,'Xwalk to ICIS Data Sub. Service'!$B$4:$O$410,9,FALSE)</f>
        <v>3</v>
      </c>
      <c r="J173" s="82">
        <f>VLOOKUP($B173,'Xwalk to ICIS Data Sub. Service'!$B$4:$O$410,10,FALSE)</f>
        <v>46012</v>
      </c>
      <c r="K173" s="90" t="str">
        <f>VLOOKUP($B173,'Xwalk to ICIS Data Sub. Service'!$B$4:$O$410,11,FALSE)</f>
        <v>5.11</v>
      </c>
      <c r="L173" s="86" t="str">
        <f>VLOOKUP($B173,'Xwalk to ICIS Data Sub. Service'!$B$4:$O$410,12,FALSE)</f>
        <v/>
      </c>
      <c r="M173" s="90" t="str">
        <f>VLOOKUP($B173,'Xwalk to ICIS Data Sub. Service'!$B$4:$O$410,13,FALSE)</f>
        <v>OECA Data Store</v>
      </c>
      <c r="N173" s="82" t="str">
        <f>VLOOKUP($B173,'Xwalk to ICIS Data Sub. Service'!$B$4:$O$410,14,FALSE)</f>
        <v>Yes</v>
      </c>
      <c r="O173" s="82" t="s">
        <v>51</v>
      </c>
    </row>
    <row r="174" spans="1:15" ht="34.5" customHeight="1" x14ac:dyDescent="0.25">
      <c r="A174" s="111">
        <f t="shared" si="4"/>
        <v>165</v>
      </c>
      <c r="B174" s="60" t="s">
        <v>199</v>
      </c>
      <c r="C174" s="61" t="s">
        <v>22</v>
      </c>
      <c r="D174" s="62" t="s">
        <v>22</v>
      </c>
      <c r="E174" s="63" t="s">
        <v>22</v>
      </c>
      <c r="F174" s="61" t="s">
        <v>21</v>
      </c>
      <c r="G174" s="63" t="s">
        <v>22</v>
      </c>
      <c r="H174" s="99" t="s">
        <v>22</v>
      </c>
      <c r="I174" s="99">
        <f>VLOOKUP($B174,'Xwalk to ICIS Data Sub. Service'!$B$4:$O$410,9,FALSE)</f>
        <v>3</v>
      </c>
      <c r="J174" s="82">
        <f>VLOOKUP($B174,'Xwalk to ICIS Data Sub. Service'!$B$4:$O$410,10,FALSE)</f>
        <v>46012</v>
      </c>
      <c r="K174" s="90" t="str">
        <f>VLOOKUP($B174,'Xwalk to ICIS Data Sub. Service'!$B$4:$O$410,11,FALSE)</f>
        <v>5.11</v>
      </c>
      <c r="L174" s="86" t="str">
        <f>VLOOKUP($B174,'Xwalk to ICIS Data Sub. Service'!$B$4:$O$410,12,FALSE)</f>
        <v/>
      </c>
      <c r="M174" s="90" t="str">
        <f>VLOOKUP($B174,'Xwalk to ICIS Data Sub. Service'!$B$4:$O$410,13,FALSE)</f>
        <v>OECA Data Store</v>
      </c>
      <c r="N174" s="82" t="str">
        <f>VLOOKUP($B174,'Xwalk to ICIS Data Sub. Service'!$B$4:$O$410,14,FALSE)</f>
        <v>Yes</v>
      </c>
      <c r="O174" s="82" t="s">
        <v>51</v>
      </c>
    </row>
    <row r="175" spans="1:15" x14ac:dyDescent="0.25">
      <c r="A175" s="111">
        <f t="shared" si="4"/>
        <v>166</v>
      </c>
      <c r="B175" s="60" t="s">
        <v>200</v>
      </c>
      <c r="C175" s="61" t="s">
        <v>22</v>
      </c>
      <c r="D175" s="62" t="s">
        <v>22</v>
      </c>
      <c r="E175" s="63" t="s">
        <v>22</v>
      </c>
      <c r="F175" s="61" t="s">
        <v>21</v>
      </c>
      <c r="G175" s="63" t="s">
        <v>22</v>
      </c>
      <c r="H175" s="99" t="s">
        <v>22</v>
      </c>
      <c r="I175" s="99">
        <f>VLOOKUP($B175,'Xwalk to ICIS Data Sub. Service'!$B$4:$O$410,9,FALSE)</f>
        <v>3</v>
      </c>
      <c r="J175" s="82">
        <f>VLOOKUP($B175,'Xwalk to ICIS Data Sub. Service'!$B$4:$O$410,10,FALSE)</f>
        <v>46012</v>
      </c>
      <c r="K175" s="90" t="str">
        <f>VLOOKUP($B175,'Xwalk to ICIS Data Sub. Service'!$B$4:$O$410,11,FALSE)</f>
        <v>5.11</v>
      </c>
      <c r="L175" s="86" t="str">
        <f>VLOOKUP($B175,'Xwalk to ICIS Data Sub. Service'!$B$4:$O$410,12,FALSE)</f>
        <v/>
      </c>
      <c r="M175" s="90" t="str">
        <f>VLOOKUP($B175,'Xwalk to ICIS Data Sub. Service'!$B$4:$O$410,13,FALSE)</f>
        <v>OECA Data Store</v>
      </c>
      <c r="N175" s="82" t="str">
        <f>VLOOKUP($B175,'Xwalk to ICIS Data Sub. Service'!$B$4:$O$410,14,FALSE)</f>
        <v>Yes</v>
      </c>
      <c r="O175" s="82" t="s">
        <v>51</v>
      </c>
    </row>
    <row r="176" spans="1:15" x14ac:dyDescent="0.25">
      <c r="A176" s="111">
        <f t="shared" si="4"/>
        <v>167</v>
      </c>
      <c r="B176" s="60" t="s">
        <v>201</v>
      </c>
      <c r="C176" s="61" t="s">
        <v>22</v>
      </c>
      <c r="D176" s="62" t="s">
        <v>22</v>
      </c>
      <c r="E176" s="63" t="s">
        <v>22</v>
      </c>
      <c r="F176" s="61" t="s">
        <v>21</v>
      </c>
      <c r="G176" s="63" t="s">
        <v>22</v>
      </c>
      <c r="H176" s="99" t="s">
        <v>22</v>
      </c>
      <c r="I176" s="99">
        <f>VLOOKUP($B176,'Xwalk to ICIS Data Sub. Service'!$B$4:$O$410,9,FALSE)</f>
        <v>3</v>
      </c>
      <c r="J176" s="82">
        <f>VLOOKUP($B176,'Xwalk to ICIS Data Sub. Service'!$B$4:$O$410,10,FALSE)</f>
        <v>46012</v>
      </c>
      <c r="K176" s="90" t="str">
        <f>VLOOKUP($B176,'Xwalk to ICIS Data Sub. Service'!$B$4:$O$410,11,FALSE)</f>
        <v>5.11</v>
      </c>
      <c r="L176" s="86" t="str">
        <f>VLOOKUP($B176,'Xwalk to ICIS Data Sub. Service'!$B$4:$O$410,12,FALSE)</f>
        <v/>
      </c>
      <c r="M176" s="90" t="str">
        <f>VLOOKUP($B176,'Xwalk to ICIS Data Sub. Service'!$B$4:$O$410,13,FALSE)</f>
        <v>OECA Data Store</v>
      </c>
      <c r="N176" s="82" t="str">
        <f>VLOOKUP($B176,'Xwalk to ICIS Data Sub. Service'!$B$4:$O$410,14,FALSE)</f>
        <v>Yes</v>
      </c>
      <c r="O176" s="82" t="s">
        <v>51</v>
      </c>
    </row>
    <row r="177" spans="1:15" ht="25.5" x14ac:dyDescent="0.25">
      <c r="A177" s="111">
        <f t="shared" si="4"/>
        <v>168</v>
      </c>
      <c r="B177" s="60" t="s">
        <v>202</v>
      </c>
      <c r="C177" s="61" t="s">
        <v>22</v>
      </c>
      <c r="D177" s="62" t="s">
        <v>22</v>
      </c>
      <c r="E177" s="63" t="s">
        <v>22</v>
      </c>
      <c r="F177" s="61" t="s">
        <v>21</v>
      </c>
      <c r="G177" s="63" t="s">
        <v>22</v>
      </c>
      <c r="H177" s="99" t="s">
        <v>22</v>
      </c>
      <c r="I177" s="99">
        <f>VLOOKUP($B177,'Xwalk to ICIS Data Sub. Service'!$B$4:$O$410,9,FALSE)</f>
        <v>3</v>
      </c>
      <c r="J177" s="82">
        <f>VLOOKUP($B177,'Xwalk to ICIS Data Sub. Service'!$B$4:$O$410,10,FALSE)</f>
        <v>46012</v>
      </c>
      <c r="K177" s="90" t="str">
        <f>VLOOKUP($B177,'Xwalk to ICIS Data Sub. Service'!$B$4:$O$410,11,FALSE)</f>
        <v>5.11</v>
      </c>
      <c r="L177" s="86" t="str">
        <f>VLOOKUP($B177,'Xwalk to ICIS Data Sub. Service'!$B$4:$O$410,12,FALSE)</f>
        <v/>
      </c>
      <c r="M177" s="90" t="str">
        <f>VLOOKUP($B177,'Xwalk to ICIS Data Sub. Service'!$B$4:$O$410,13,FALSE)</f>
        <v>OECA Data Store</v>
      </c>
      <c r="N177" s="82" t="str">
        <f>VLOOKUP($B177,'Xwalk to ICIS Data Sub. Service'!$B$4:$O$410,14,FALSE)</f>
        <v>Yes</v>
      </c>
      <c r="O177" s="82" t="s">
        <v>51</v>
      </c>
    </row>
    <row r="178" spans="1:15" x14ac:dyDescent="0.25">
      <c r="A178" s="111">
        <f t="shared" si="4"/>
        <v>169</v>
      </c>
      <c r="B178" s="60" t="s">
        <v>203</v>
      </c>
      <c r="C178" s="61" t="s">
        <v>22</v>
      </c>
      <c r="D178" s="62" t="s">
        <v>22</v>
      </c>
      <c r="E178" s="63" t="s">
        <v>22</v>
      </c>
      <c r="F178" s="61" t="s">
        <v>21</v>
      </c>
      <c r="G178" s="63" t="s">
        <v>22</v>
      </c>
      <c r="H178" s="99" t="s">
        <v>22</v>
      </c>
      <c r="I178" s="99">
        <f>VLOOKUP($B178,'Xwalk to ICIS Data Sub. Service'!$B$4:$O$410,9,FALSE)</f>
        <v>3</v>
      </c>
      <c r="J178" s="82">
        <f>VLOOKUP($B178,'Xwalk to ICIS Data Sub. Service'!$B$4:$O$410,10,FALSE)</f>
        <v>46012</v>
      </c>
      <c r="K178" s="90" t="str">
        <f>VLOOKUP($B178,'Xwalk to ICIS Data Sub. Service'!$B$4:$O$410,11,FALSE)</f>
        <v>5.11</v>
      </c>
      <c r="L178" s="86" t="str">
        <f>VLOOKUP($B178,'Xwalk to ICIS Data Sub. Service'!$B$4:$O$410,12,FALSE)</f>
        <v/>
      </c>
      <c r="M178" s="90" t="str">
        <f>VLOOKUP($B178,'Xwalk to ICIS Data Sub. Service'!$B$4:$O$410,13,FALSE)</f>
        <v>OECA Data Store</v>
      </c>
      <c r="N178" s="82" t="str">
        <f>VLOOKUP($B178,'Xwalk to ICIS Data Sub. Service'!$B$4:$O$410,14,FALSE)</f>
        <v>Yes</v>
      </c>
      <c r="O178" s="82" t="s">
        <v>51</v>
      </c>
    </row>
    <row r="179" spans="1:15" x14ac:dyDescent="0.25">
      <c r="A179" s="111">
        <f t="shared" si="4"/>
        <v>170</v>
      </c>
      <c r="B179" s="60" t="s">
        <v>204</v>
      </c>
      <c r="C179" s="61" t="s">
        <v>22</v>
      </c>
      <c r="D179" s="62" t="s">
        <v>22</v>
      </c>
      <c r="E179" s="63" t="s">
        <v>22</v>
      </c>
      <c r="F179" s="61" t="s">
        <v>21</v>
      </c>
      <c r="G179" s="63" t="s">
        <v>22</v>
      </c>
      <c r="H179" s="99" t="s">
        <v>22</v>
      </c>
      <c r="I179" s="99">
        <f>VLOOKUP($B179,'Xwalk to ICIS Data Sub. Service'!$B$4:$O$410,9,FALSE)</f>
        <v>3</v>
      </c>
      <c r="J179" s="82">
        <f>VLOOKUP($B179,'Xwalk to ICIS Data Sub. Service'!$B$4:$O$410,10,FALSE)</f>
        <v>46012</v>
      </c>
      <c r="K179" s="90" t="str">
        <f>VLOOKUP($B179,'Xwalk to ICIS Data Sub. Service'!$B$4:$O$410,11,FALSE)</f>
        <v>5.11</v>
      </c>
      <c r="L179" s="86" t="str">
        <f>VLOOKUP($B179,'Xwalk to ICIS Data Sub. Service'!$B$4:$O$410,12,FALSE)</f>
        <v/>
      </c>
      <c r="M179" s="90" t="str">
        <f>VLOOKUP($B179,'Xwalk to ICIS Data Sub. Service'!$B$4:$O$410,13,FALSE)</f>
        <v>OECA Data Store</v>
      </c>
      <c r="N179" s="82" t="str">
        <f>VLOOKUP($B179,'Xwalk to ICIS Data Sub. Service'!$B$4:$O$410,14,FALSE)</f>
        <v>Yes</v>
      </c>
      <c r="O179" s="82" t="s">
        <v>51</v>
      </c>
    </row>
    <row r="180" spans="1:15" x14ac:dyDescent="0.25">
      <c r="A180" s="111">
        <f t="shared" si="4"/>
        <v>171</v>
      </c>
      <c r="B180" s="60" t="s">
        <v>205</v>
      </c>
      <c r="C180" s="61" t="s">
        <v>22</v>
      </c>
      <c r="D180" s="62" t="s">
        <v>22</v>
      </c>
      <c r="E180" s="63" t="s">
        <v>22</v>
      </c>
      <c r="F180" s="61" t="s">
        <v>21</v>
      </c>
      <c r="G180" s="63" t="s">
        <v>22</v>
      </c>
      <c r="H180" s="99" t="s">
        <v>22</v>
      </c>
      <c r="I180" s="99">
        <f>VLOOKUP($B180,'Xwalk to ICIS Data Sub. Service'!$B$4:$O$410,9,FALSE)</f>
        <v>3</v>
      </c>
      <c r="J180" s="82">
        <f>VLOOKUP($B180,'Xwalk to ICIS Data Sub. Service'!$B$4:$O$410,10,FALSE)</f>
        <v>46012</v>
      </c>
      <c r="K180" s="90" t="str">
        <f>VLOOKUP($B180,'Xwalk to ICIS Data Sub. Service'!$B$4:$O$410,11,FALSE)</f>
        <v>5.11</v>
      </c>
      <c r="L180" s="86" t="str">
        <f>VLOOKUP($B180,'Xwalk to ICIS Data Sub. Service'!$B$4:$O$410,12,FALSE)</f>
        <v/>
      </c>
      <c r="M180" s="90" t="str">
        <f>VLOOKUP($B180,'Xwalk to ICIS Data Sub. Service'!$B$4:$O$410,13,FALSE)</f>
        <v>OECA Data Store</v>
      </c>
      <c r="N180" s="82" t="str">
        <f>VLOOKUP($B180,'Xwalk to ICIS Data Sub. Service'!$B$4:$O$410,14,FALSE)</f>
        <v>Yes</v>
      </c>
      <c r="O180" s="82" t="s">
        <v>51</v>
      </c>
    </row>
    <row r="181" spans="1:15" x14ac:dyDescent="0.25">
      <c r="A181" s="111">
        <f t="shared" si="4"/>
        <v>172</v>
      </c>
      <c r="B181" s="60" t="s">
        <v>206</v>
      </c>
      <c r="C181" s="61" t="s">
        <v>22</v>
      </c>
      <c r="D181" s="62" t="s">
        <v>22</v>
      </c>
      <c r="E181" s="63" t="s">
        <v>22</v>
      </c>
      <c r="F181" s="61" t="s">
        <v>21</v>
      </c>
      <c r="G181" s="63" t="s">
        <v>22</v>
      </c>
      <c r="H181" s="99" t="s">
        <v>22</v>
      </c>
      <c r="I181" s="99">
        <f>VLOOKUP($B181,'Xwalk to ICIS Data Sub. Service'!$B$4:$O$410,9,FALSE)</f>
        <v>3</v>
      </c>
      <c r="J181" s="82">
        <f>VLOOKUP($B181,'Xwalk to ICIS Data Sub. Service'!$B$4:$O$410,10,FALSE)</f>
        <v>46012</v>
      </c>
      <c r="K181" s="90" t="str">
        <f>VLOOKUP($B181,'Xwalk to ICIS Data Sub. Service'!$B$4:$O$410,11,FALSE)</f>
        <v>5.11</v>
      </c>
      <c r="L181" s="86" t="str">
        <f>VLOOKUP($B181,'Xwalk to ICIS Data Sub. Service'!$B$4:$O$410,12,FALSE)</f>
        <v/>
      </c>
      <c r="M181" s="90" t="str">
        <f>VLOOKUP($B181,'Xwalk to ICIS Data Sub. Service'!$B$4:$O$410,13,FALSE)</f>
        <v>OECA Data Store</v>
      </c>
      <c r="N181" s="82" t="str">
        <f>VLOOKUP($B181,'Xwalk to ICIS Data Sub. Service'!$B$4:$O$410,14,FALSE)</f>
        <v>Yes</v>
      </c>
      <c r="O181" s="82" t="s">
        <v>51</v>
      </c>
    </row>
    <row r="182" spans="1:15" ht="25.5" x14ac:dyDescent="0.25">
      <c r="A182" s="111">
        <f t="shared" si="4"/>
        <v>173</v>
      </c>
      <c r="B182" s="60" t="s">
        <v>207</v>
      </c>
      <c r="C182" s="61" t="s">
        <v>22</v>
      </c>
      <c r="D182" s="62" t="s">
        <v>22</v>
      </c>
      <c r="E182" s="63" t="s">
        <v>22</v>
      </c>
      <c r="F182" s="61" t="s">
        <v>21</v>
      </c>
      <c r="G182" s="63" t="s">
        <v>22</v>
      </c>
      <c r="H182" s="99" t="s">
        <v>22</v>
      </c>
      <c r="I182" s="99">
        <f>VLOOKUP($B182,'Xwalk to ICIS Data Sub. Service'!$B$4:$O$410,9,FALSE)</f>
        <v>3</v>
      </c>
      <c r="J182" s="82">
        <f>VLOOKUP($B182,'Xwalk to ICIS Data Sub. Service'!$B$4:$O$410,10,FALSE)</f>
        <v>46012</v>
      </c>
      <c r="K182" s="90" t="str">
        <f>VLOOKUP($B182,'Xwalk to ICIS Data Sub. Service'!$B$4:$O$410,11,FALSE)</f>
        <v>5.11</v>
      </c>
      <c r="L182" s="86" t="str">
        <f>VLOOKUP($B182,'Xwalk to ICIS Data Sub. Service'!$B$4:$O$410,12,FALSE)</f>
        <v/>
      </c>
      <c r="M182" s="90" t="str">
        <f>VLOOKUP($B182,'Xwalk to ICIS Data Sub. Service'!$B$4:$O$410,13,FALSE)</f>
        <v>OECA Data Store</v>
      </c>
      <c r="N182" s="82" t="str">
        <f>VLOOKUP($B182,'Xwalk to ICIS Data Sub. Service'!$B$4:$O$410,14,FALSE)</f>
        <v>Yes</v>
      </c>
      <c r="O182" s="82" t="s">
        <v>51</v>
      </c>
    </row>
    <row r="183" spans="1:15" x14ac:dyDescent="0.25">
      <c r="A183" s="111">
        <f t="shared" si="4"/>
        <v>174</v>
      </c>
      <c r="B183" s="60" t="s">
        <v>208</v>
      </c>
      <c r="C183" s="61" t="s">
        <v>22</v>
      </c>
      <c r="D183" s="62" t="s">
        <v>22</v>
      </c>
      <c r="E183" s="63" t="s">
        <v>22</v>
      </c>
      <c r="F183" s="61" t="s">
        <v>21</v>
      </c>
      <c r="G183" s="63" t="s">
        <v>22</v>
      </c>
      <c r="H183" s="99" t="s">
        <v>22</v>
      </c>
      <c r="I183" s="99">
        <f>VLOOKUP($B183,'Xwalk to ICIS Data Sub. Service'!$B$4:$O$410,9,FALSE)</f>
        <v>3</v>
      </c>
      <c r="J183" s="82">
        <f>VLOOKUP($B183,'Xwalk to ICIS Data Sub. Service'!$B$4:$O$410,10,FALSE)</f>
        <v>46012</v>
      </c>
      <c r="K183" s="90" t="str">
        <f>VLOOKUP($B183,'Xwalk to ICIS Data Sub. Service'!$B$4:$O$410,11,FALSE)</f>
        <v>5.11</v>
      </c>
      <c r="L183" s="86" t="str">
        <f>VLOOKUP($B183,'Xwalk to ICIS Data Sub. Service'!$B$4:$O$410,12,FALSE)</f>
        <v/>
      </c>
      <c r="M183" s="90" t="str">
        <f>VLOOKUP($B183,'Xwalk to ICIS Data Sub. Service'!$B$4:$O$410,13,FALSE)</f>
        <v>OECA Data Store</v>
      </c>
      <c r="N183" s="82" t="str">
        <f>VLOOKUP($B183,'Xwalk to ICIS Data Sub. Service'!$B$4:$O$410,14,FALSE)</f>
        <v>Yes</v>
      </c>
      <c r="O183" s="82" t="s">
        <v>51</v>
      </c>
    </row>
    <row r="184" spans="1:15" ht="25.5" x14ac:dyDescent="0.25">
      <c r="A184" s="111">
        <f t="shared" si="4"/>
        <v>175</v>
      </c>
      <c r="B184" s="60" t="s">
        <v>209</v>
      </c>
      <c r="C184" s="61" t="s">
        <v>22</v>
      </c>
      <c r="D184" s="62" t="s">
        <v>22</v>
      </c>
      <c r="E184" s="63" t="s">
        <v>22</v>
      </c>
      <c r="F184" s="61" t="s">
        <v>21</v>
      </c>
      <c r="G184" s="63" t="s">
        <v>22</v>
      </c>
      <c r="H184" s="99" t="s">
        <v>22</v>
      </c>
      <c r="I184" s="99">
        <f>VLOOKUP($B184,'Xwalk to ICIS Data Sub. Service'!$B$4:$O$410,9,FALSE)</f>
        <v>3</v>
      </c>
      <c r="J184" s="82">
        <f>VLOOKUP($B184,'Xwalk to ICIS Data Sub. Service'!$B$4:$O$410,10,FALSE)</f>
        <v>46012</v>
      </c>
      <c r="K184" s="90" t="str">
        <f>VLOOKUP($B184,'Xwalk to ICIS Data Sub. Service'!$B$4:$O$410,11,FALSE)</f>
        <v>5.11</v>
      </c>
      <c r="L184" s="86" t="str">
        <f>VLOOKUP($B184,'Xwalk to ICIS Data Sub. Service'!$B$4:$O$410,12,FALSE)</f>
        <v/>
      </c>
      <c r="M184" s="90" t="str">
        <f>VLOOKUP($B184,'Xwalk to ICIS Data Sub. Service'!$B$4:$O$410,13,FALSE)</f>
        <v>OECA Data Store</v>
      </c>
      <c r="N184" s="82" t="str">
        <f>VLOOKUP($B184,'Xwalk to ICIS Data Sub. Service'!$B$4:$O$410,14,FALSE)</f>
        <v>Yes</v>
      </c>
      <c r="O184" s="82" t="s">
        <v>51</v>
      </c>
    </row>
    <row r="185" spans="1:15" x14ac:dyDescent="0.25">
      <c r="A185" s="111">
        <f t="shared" si="4"/>
        <v>176</v>
      </c>
      <c r="B185" s="60" t="s">
        <v>210</v>
      </c>
      <c r="C185" s="61" t="s">
        <v>22</v>
      </c>
      <c r="D185" s="62" t="s">
        <v>22</v>
      </c>
      <c r="E185" s="63" t="s">
        <v>22</v>
      </c>
      <c r="F185" s="61" t="s">
        <v>21</v>
      </c>
      <c r="G185" s="63" t="s">
        <v>22</v>
      </c>
      <c r="H185" s="99" t="s">
        <v>22</v>
      </c>
      <c r="I185" s="99">
        <f>VLOOKUP($B185,'Xwalk to ICIS Data Sub. Service'!$B$4:$O$410,9,FALSE)</f>
        <v>3</v>
      </c>
      <c r="J185" s="82">
        <f>VLOOKUP($B185,'Xwalk to ICIS Data Sub. Service'!$B$4:$O$410,10,FALSE)</f>
        <v>46012</v>
      </c>
      <c r="K185" s="90" t="str">
        <f>VLOOKUP($B185,'Xwalk to ICIS Data Sub. Service'!$B$4:$O$410,11,FALSE)</f>
        <v>5.11</v>
      </c>
      <c r="L185" s="86" t="str">
        <f>VLOOKUP($B185,'Xwalk to ICIS Data Sub. Service'!$B$4:$O$410,12,FALSE)</f>
        <v/>
      </c>
      <c r="M185" s="90" t="str">
        <f>VLOOKUP($B185,'Xwalk to ICIS Data Sub. Service'!$B$4:$O$410,13,FALSE)</f>
        <v>OECA Data Store</v>
      </c>
      <c r="N185" s="82" t="str">
        <f>VLOOKUP($B185,'Xwalk to ICIS Data Sub. Service'!$B$4:$O$410,14,FALSE)</f>
        <v>Yes</v>
      </c>
      <c r="O185" s="82" t="s">
        <v>51</v>
      </c>
    </row>
    <row r="186" spans="1:15" ht="63.75" x14ac:dyDescent="0.25">
      <c r="A186" s="111">
        <f t="shared" si="4"/>
        <v>177</v>
      </c>
      <c r="B186" s="60" t="s">
        <v>211</v>
      </c>
      <c r="C186" s="61" t="s">
        <v>22</v>
      </c>
      <c r="D186" s="62" t="s">
        <v>22</v>
      </c>
      <c r="E186" s="63" t="s">
        <v>22</v>
      </c>
      <c r="F186" s="61" t="s">
        <v>21</v>
      </c>
      <c r="G186" s="63" t="s">
        <v>22</v>
      </c>
      <c r="H186" s="99" t="s">
        <v>22</v>
      </c>
      <c r="I186" s="99">
        <f>VLOOKUP($B186,'Xwalk to ICIS Data Sub. Service'!$B$4:$O$410,9,FALSE)</f>
        <v>3</v>
      </c>
      <c r="J186" s="82">
        <f>VLOOKUP($B186,'Xwalk to ICIS Data Sub. Service'!$B$4:$O$410,10,FALSE)</f>
        <v>46012</v>
      </c>
      <c r="K186" s="86" t="str">
        <f>VLOOKUP($B186,'Xwalk to ICIS Data Sub. Service'!$B$4:$O$410,11,FALSE)</f>
        <v>5.10</v>
      </c>
      <c r="L186" s="86" t="str">
        <f>VLOOKUP($B186,'Xwalk to ICIS Data Sub. Service'!$B$4:$O$410,12,FALSE)</f>
        <v>X</v>
      </c>
      <c r="M186" s="86" t="str">
        <f>VLOOKUP($B186,'Xwalk to ICIS Data Sub. Service'!$B$4:$O$410,13,FALSE)</f>
        <v>ICIS-NPDES</v>
      </c>
      <c r="N186" s="82" t="str">
        <f>VLOOKUP($B186,'Xwalk to ICIS Data Sub. Service'!$B$4:$O$410,14,FALSE)</f>
        <v>Yes</v>
      </c>
      <c r="O186" s="112" t="s">
        <v>212</v>
      </c>
    </row>
    <row r="187" spans="1:15" ht="63.75" x14ac:dyDescent="0.25">
      <c r="A187" s="111">
        <f t="shared" si="4"/>
        <v>178</v>
      </c>
      <c r="B187" s="60" t="s">
        <v>213</v>
      </c>
      <c r="C187" s="61" t="s">
        <v>22</v>
      </c>
      <c r="D187" s="62" t="s">
        <v>22</v>
      </c>
      <c r="E187" s="63" t="s">
        <v>22</v>
      </c>
      <c r="F187" s="61" t="s">
        <v>21</v>
      </c>
      <c r="G187" s="63" t="s">
        <v>22</v>
      </c>
      <c r="H187" s="99" t="s">
        <v>22</v>
      </c>
      <c r="I187" s="99">
        <f>VLOOKUP($B187,'Xwalk to ICIS Data Sub. Service'!$B$4:$O$410,9,FALSE)</f>
        <v>3</v>
      </c>
      <c r="J187" s="82">
        <f>VLOOKUP($B187,'Xwalk to ICIS Data Sub. Service'!$B$4:$O$410,10,FALSE)</f>
        <v>46012</v>
      </c>
      <c r="K187" s="90" t="str">
        <f>VLOOKUP($B187,'Xwalk to ICIS Data Sub. Service'!$B$4:$O$410,11,FALSE)</f>
        <v>5.14</v>
      </c>
      <c r="L187" s="86" t="str">
        <f>VLOOKUP($B187,'Xwalk to ICIS Data Sub. Service'!$B$4:$O$410,12,FALSE)</f>
        <v>X</v>
      </c>
      <c r="M187" s="86" t="str">
        <f>VLOOKUP($B187,'Xwalk to ICIS Data Sub. Service'!$B$4:$O$410,13,FALSE)</f>
        <v>ICIS-NPDES</v>
      </c>
      <c r="N187" s="82" t="str">
        <f>VLOOKUP($B187,'Xwalk to ICIS Data Sub. Service'!$B$4:$O$410,14,FALSE)</f>
        <v>Yes</v>
      </c>
      <c r="O187" s="112" t="s">
        <v>214</v>
      </c>
    </row>
    <row r="188" spans="1:15" x14ac:dyDescent="0.25">
      <c r="A188" s="111">
        <f t="shared" si="4"/>
        <v>179</v>
      </c>
      <c r="B188" s="60" t="s">
        <v>215</v>
      </c>
      <c r="C188" s="61" t="s">
        <v>22</v>
      </c>
      <c r="D188" s="62" t="s">
        <v>22</v>
      </c>
      <c r="E188" s="63" t="s">
        <v>22</v>
      </c>
      <c r="F188" s="61" t="s">
        <v>21</v>
      </c>
      <c r="G188" s="63" t="s">
        <v>22</v>
      </c>
      <c r="H188" s="99" t="s">
        <v>22</v>
      </c>
      <c r="I188" s="99">
        <f>VLOOKUP($B188,'Xwalk to ICIS Data Sub. Service'!$B$4:$O$410,9,FALSE)</f>
        <v>3</v>
      </c>
      <c r="J188" s="82">
        <f>VLOOKUP($B188,'Xwalk to ICIS Data Sub. Service'!$B$4:$O$410,10,FALSE)</f>
        <v>46012</v>
      </c>
      <c r="K188" s="90" t="str">
        <f>VLOOKUP($B188,'Xwalk to ICIS Data Sub. Service'!$B$4:$O$410,11,FALSE)</f>
        <v>5.14</v>
      </c>
      <c r="L188" s="90" t="str">
        <f>VLOOKUP($B188,'Xwalk to ICIS Data Sub. Service'!$B$4:$O$410,12,FALSE)</f>
        <v>X</v>
      </c>
      <c r="M188" s="90" t="str">
        <f>VLOOKUP($B188,'Xwalk to ICIS Data Sub. Service'!$B$4:$O$410,13,FALSE)</f>
        <v>ICIS-NPDES</v>
      </c>
      <c r="N188" s="82" t="str">
        <f>VLOOKUP($B188,'Xwalk to ICIS Data Sub. Service'!$B$4:$O$410,14,FALSE)</f>
        <v>No</v>
      </c>
      <c r="O188" s="82" t="s">
        <v>216</v>
      </c>
    </row>
    <row r="189" spans="1:15" x14ac:dyDescent="0.25">
      <c r="A189" s="111">
        <f t="shared" si="4"/>
        <v>180</v>
      </c>
      <c r="B189" s="60" t="s">
        <v>217</v>
      </c>
      <c r="C189" s="61" t="s">
        <v>22</v>
      </c>
      <c r="D189" s="62" t="s">
        <v>22</v>
      </c>
      <c r="E189" s="63" t="s">
        <v>22</v>
      </c>
      <c r="F189" s="61" t="s">
        <v>21</v>
      </c>
      <c r="G189" s="63" t="s">
        <v>22</v>
      </c>
      <c r="H189" s="99" t="s">
        <v>22</v>
      </c>
      <c r="I189" s="99">
        <f>VLOOKUP($B189,'Xwalk to ICIS Data Sub. Service'!$B$4:$O$410,9,FALSE)</f>
        <v>3</v>
      </c>
      <c r="J189" s="82">
        <f>VLOOKUP($B189,'Xwalk to ICIS Data Sub. Service'!$B$4:$O$410,10,FALSE)</f>
        <v>46012</v>
      </c>
      <c r="K189" s="90" t="str">
        <f>VLOOKUP($B189,'Xwalk to ICIS Data Sub. Service'!$B$4:$O$410,11,FALSE)</f>
        <v>5.14</v>
      </c>
      <c r="L189" s="90" t="str">
        <f>VLOOKUP($B189,'Xwalk to ICIS Data Sub. Service'!$B$4:$O$410,12,FALSE)</f>
        <v>X</v>
      </c>
      <c r="M189" s="90" t="str">
        <f>VLOOKUP($B189,'Xwalk to ICIS Data Sub. Service'!$B$4:$O$410,13,FALSE)</f>
        <v>ICIS-NPDES</v>
      </c>
      <c r="N189" s="82" t="str">
        <f>VLOOKUP($B189,'Xwalk to ICIS Data Sub. Service'!$B$4:$O$410,14,FALSE)</f>
        <v>No</v>
      </c>
      <c r="O189" s="82" t="s">
        <v>216</v>
      </c>
    </row>
    <row r="190" spans="1:15" ht="41.1" customHeight="1" x14ac:dyDescent="0.25">
      <c r="A190" s="111">
        <f t="shared" si="4"/>
        <v>181</v>
      </c>
      <c r="B190" s="60" t="s">
        <v>218</v>
      </c>
      <c r="C190" s="61" t="s">
        <v>22</v>
      </c>
      <c r="D190" s="62" t="s">
        <v>22</v>
      </c>
      <c r="E190" s="63" t="s">
        <v>22</v>
      </c>
      <c r="F190" s="61" t="s">
        <v>21</v>
      </c>
      <c r="G190" s="63" t="s">
        <v>22</v>
      </c>
      <c r="H190" s="99" t="s">
        <v>22</v>
      </c>
      <c r="I190" s="99">
        <f>VLOOKUP($B190,'Xwalk to ICIS Data Sub. Service'!$B$4:$O$410,9,FALSE)</f>
        <v>3</v>
      </c>
      <c r="J190" s="82">
        <f>VLOOKUP($B190,'Xwalk to ICIS Data Sub. Service'!$B$4:$O$410,10,FALSE)</f>
        <v>46012</v>
      </c>
      <c r="K190" s="90" t="str">
        <f>VLOOKUP($B190,'Xwalk to ICIS Data Sub. Service'!$B$4:$O$410,11,FALSE)</f>
        <v>5.14</v>
      </c>
      <c r="L190" s="86" t="str">
        <f>VLOOKUP($B190,'Xwalk to ICIS Data Sub. Service'!$B$4:$O$410,12,FALSE)</f>
        <v/>
      </c>
      <c r="M190" s="90" t="str">
        <f>VLOOKUP($B190,'Xwalk to ICIS Data Sub. Service'!$B$4:$O$410,13,FALSE)</f>
        <v>OECA Data Store</v>
      </c>
      <c r="N190" s="82" t="str">
        <f>VLOOKUP($B190,'Xwalk to ICIS Data Sub. Service'!$B$4:$O$410,14,FALSE)</f>
        <v>No</v>
      </c>
      <c r="O190" s="82" t="s">
        <v>219</v>
      </c>
    </row>
    <row r="191" spans="1:15" ht="45" x14ac:dyDescent="0.25">
      <c r="A191" s="111">
        <f t="shared" si="4"/>
        <v>182</v>
      </c>
      <c r="B191" s="60" t="s">
        <v>220</v>
      </c>
      <c r="C191" s="61" t="s">
        <v>22</v>
      </c>
      <c r="D191" s="62" t="s">
        <v>22</v>
      </c>
      <c r="E191" s="63" t="s">
        <v>22</v>
      </c>
      <c r="F191" s="61" t="s">
        <v>21</v>
      </c>
      <c r="G191" s="63" t="s">
        <v>22</v>
      </c>
      <c r="H191" s="99" t="s">
        <v>22</v>
      </c>
      <c r="I191" s="99">
        <f>VLOOKUP($B191,'Xwalk to ICIS Data Sub. Service'!$B$4:$O$410,9,FALSE)</f>
        <v>3</v>
      </c>
      <c r="J191" s="82">
        <f>VLOOKUP($B191,'Xwalk to ICIS Data Sub. Service'!$B$4:$O$410,10,FALSE)</f>
        <v>46012</v>
      </c>
      <c r="K191" s="90" t="str">
        <f>VLOOKUP($B191,'Xwalk to ICIS Data Sub. Service'!$B$4:$O$410,11,FALSE)</f>
        <v>5.14</v>
      </c>
      <c r="L191" s="86" t="str">
        <f>VLOOKUP($B191,'Xwalk to ICIS Data Sub. Service'!$B$4:$O$410,12,FALSE)</f>
        <v/>
      </c>
      <c r="M191" s="90" t="str">
        <f>VLOOKUP($B191,'Xwalk to ICIS Data Sub. Service'!$B$4:$O$410,13,FALSE)</f>
        <v>OECA Data Store</v>
      </c>
      <c r="N191" s="82" t="str">
        <f>VLOOKUP($B191,'Xwalk to ICIS Data Sub. Service'!$B$4:$O$410,14,FALSE)</f>
        <v>No</v>
      </c>
      <c r="O191" s="82" t="s">
        <v>219</v>
      </c>
    </row>
    <row r="192" spans="1:15" ht="60" x14ac:dyDescent="0.25">
      <c r="A192" s="111">
        <f t="shared" si="4"/>
        <v>183</v>
      </c>
      <c r="B192" s="60" t="s">
        <v>221</v>
      </c>
      <c r="C192" s="61" t="s">
        <v>22</v>
      </c>
      <c r="D192" s="62" t="s">
        <v>22</v>
      </c>
      <c r="E192" s="63" t="s">
        <v>22</v>
      </c>
      <c r="F192" s="61" t="s">
        <v>21</v>
      </c>
      <c r="G192" s="63" t="s">
        <v>22</v>
      </c>
      <c r="H192" s="99" t="s">
        <v>22</v>
      </c>
      <c r="I192" s="99" t="str">
        <f>VLOOKUP($B192,'Xwalk to ICIS Data Sub. Service'!$B$4:$O$410,9,FALSE)</f>
        <v>N/A</v>
      </c>
      <c r="J192" s="82" t="str">
        <f>VLOOKUP($B192,'Xwalk to ICIS Data Sub. Service'!$B$4:$O$410,10,FALSE)</f>
        <v>N/A</v>
      </c>
      <c r="K192" s="86" t="str">
        <f>VLOOKUP($B192,'Xwalk to ICIS Data Sub. Service'!$B$4:$O$410,11,FALSE)</f>
        <v>N/A</v>
      </c>
      <c r="L192" s="86" t="str">
        <f>VLOOKUP($B192,'Xwalk to ICIS Data Sub. Service'!$B$4:$O$410,12,FALSE)</f>
        <v/>
      </c>
      <c r="M192" s="90" t="str">
        <f>VLOOKUP($B192,'Xwalk to ICIS Data Sub. Service'!$B$4:$O$410,13,FALSE)</f>
        <v>&lt;Deletion recommended by EPA-state workgroup&gt;</v>
      </c>
      <c r="N192" s="82" t="str">
        <f>VLOOKUP($B192,'Xwalk to ICIS Data Sub. Service'!$B$4:$O$410,14,FALSE)</f>
        <v>No</v>
      </c>
      <c r="O192" s="82" t="s">
        <v>222</v>
      </c>
    </row>
    <row r="193" spans="1:15" ht="75" x14ac:dyDescent="0.25">
      <c r="A193" s="111">
        <f t="shared" si="4"/>
        <v>184</v>
      </c>
      <c r="B193" s="60" t="s">
        <v>223</v>
      </c>
      <c r="C193" s="61" t="s">
        <v>22</v>
      </c>
      <c r="D193" s="62" t="s">
        <v>22</v>
      </c>
      <c r="E193" s="63" t="s">
        <v>22</v>
      </c>
      <c r="F193" s="61" t="s">
        <v>21</v>
      </c>
      <c r="G193" s="63" t="s">
        <v>22</v>
      </c>
      <c r="H193" s="99" t="s">
        <v>22</v>
      </c>
      <c r="I193" s="99" t="str">
        <f>VLOOKUP($B193,'Xwalk to ICIS Data Sub. Service'!$B$4:$O$410,9,FALSE)</f>
        <v>N/A</v>
      </c>
      <c r="J193" s="82" t="str">
        <f>VLOOKUP($B193,'Xwalk to ICIS Data Sub. Service'!$B$4:$O$410,10,FALSE)</f>
        <v>N/A</v>
      </c>
      <c r="K193" s="86" t="str">
        <f>VLOOKUP($B193,'Xwalk to ICIS Data Sub. Service'!$B$4:$O$410,11,FALSE)</f>
        <v>N/A</v>
      </c>
      <c r="L193" s="86" t="str">
        <f>VLOOKUP($B193,'Xwalk to ICIS Data Sub. Service'!$B$4:$O$410,12,FALSE)</f>
        <v/>
      </c>
      <c r="M193" s="90" t="str">
        <f>VLOOKUP($B193,'Xwalk to ICIS Data Sub. Service'!$B$4:$O$410,13,FALSE)</f>
        <v>&lt;Deletion recommended by EPA-state workgroup&gt;</v>
      </c>
      <c r="N193" s="82" t="str">
        <f>VLOOKUP($B193,'Xwalk to ICIS Data Sub. Service'!$B$4:$O$410,14,FALSE)</f>
        <v>No</v>
      </c>
      <c r="O193" s="82" t="s">
        <v>224</v>
      </c>
    </row>
    <row r="194" spans="1:15" x14ac:dyDescent="0.25">
      <c r="A194" s="111">
        <f t="shared" si="4"/>
        <v>185</v>
      </c>
      <c r="B194" s="60" t="s">
        <v>225</v>
      </c>
      <c r="C194" s="61" t="s">
        <v>22</v>
      </c>
      <c r="D194" s="62" t="s">
        <v>22</v>
      </c>
      <c r="E194" s="63" t="s">
        <v>22</v>
      </c>
      <c r="F194" s="61" t="s">
        <v>21</v>
      </c>
      <c r="G194" s="63" t="s">
        <v>22</v>
      </c>
      <c r="H194" s="99" t="s">
        <v>22</v>
      </c>
      <c r="I194" s="99">
        <f>VLOOKUP($B194,'Xwalk to ICIS Data Sub. Service'!$B$4:$O$410,9,FALSE)</f>
        <v>3</v>
      </c>
      <c r="J194" s="82">
        <f>VLOOKUP($B194,'Xwalk to ICIS Data Sub. Service'!$B$4:$O$410,10,FALSE)</f>
        <v>46012</v>
      </c>
      <c r="K194" s="90" t="str">
        <f>VLOOKUP($B194,'Xwalk to ICIS Data Sub. Service'!$B$4:$O$410,11,FALSE)</f>
        <v>5.14</v>
      </c>
      <c r="L194" s="90" t="str">
        <f>VLOOKUP($B194,'Xwalk to ICIS Data Sub. Service'!$B$4:$O$410,12,FALSE)</f>
        <v>X</v>
      </c>
      <c r="M194" s="90" t="str">
        <f>VLOOKUP($B194,'Xwalk to ICIS Data Sub. Service'!$B$4:$O$410,13,FALSE)</f>
        <v>ICIS-NPDES</v>
      </c>
      <c r="N194" s="82" t="str">
        <f>VLOOKUP($B194,'Xwalk to ICIS Data Sub. Service'!$B$4:$O$410,14,FALSE)</f>
        <v>No</v>
      </c>
      <c r="O194" s="82" t="s">
        <v>216</v>
      </c>
    </row>
    <row r="195" spans="1:15" x14ac:dyDescent="0.25">
      <c r="A195" s="111">
        <f t="shared" si="4"/>
        <v>186</v>
      </c>
      <c r="B195" s="60" t="s">
        <v>226</v>
      </c>
      <c r="C195" s="61" t="s">
        <v>22</v>
      </c>
      <c r="D195" s="62" t="s">
        <v>22</v>
      </c>
      <c r="E195" s="63" t="s">
        <v>22</v>
      </c>
      <c r="F195" s="61" t="s">
        <v>21</v>
      </c>
      <c r="G195" s="63" t="s">
        <v>22</v>
      </c>
      <c r="H195" s="99" t="s">
        <v>22</v>
      </c>
      <c r="I195" s="99">
        <f>VLOOKUP($B195,'Xwalk to ICIS Data Sub. Service'!$B$4:$O$410,9,FALSE)</f>
        <v>3</v>
      </c>
      <c r="J195" s="82">
        <f>VLOOKUP($B195,'Xwalk to ICIS Data Sub. Service'!$B$4:$O$410,10,FALSE)</f>
        <v>46012</v>
      </c>
      <c r="K195" s="90" t="str">
        <f>VLOOKUP($B195,'Xwalk to ICIS Data Sub. Service'!$B$4:$O$410,11,FALSE)</f>
        <v>5.14</v>
      </c>
      <c r="L195" s="90" t="str">
        <f>VLOOKUP($B195,'Xwalk to ICIS Data Sub. Service'!$B$4:$O$410,12,FALSE)</f>
        <v>X</v>
      </c>
      <c r="M195" s="90" t="str">
        <f>VLOOKUP($B195,'Xwalk to ICIS Data Sub. Service'!$B$4:$O$410,13,FALSE)</f>
        <v>ICIS-NPDES</v>
      </c>
      <c r="N195" s="82" t="str">
        <f>VLOOKUP($B195,'Xwalk to ICIS Data Sub. Service'!$B$4:$O$410,14,FALSE)</f>
        <v>No</v>
      </c>
      <c r="O195" s="82" t="s">
        <v>216</v>
      </c>
    </row>
    <row r="196" spans="1:15" x14ac:dyDescent="0.25">
      <c r="A196" s="111">
        <f t="shared" si="4"/>
        <v>187</v>
      </c>
      <c r="B196" s="60" t="s">
        <v>227</v>
      </c>
      <c r="C196" s="61" t="s">
        <v>22</v>
      </c>
      <c r="D196" s="62" t="s">
        <v>22</v>
      </c>
      <c r="E196" s="63" t="s">
        <v>22</v>
      </c>
      <c r="F196" s="61" t="s">
        <v>21</v>
      </c>
      <c r="G196" s="63" t="s">
        <v>22</v>
      </c>
      <c r="H196" s="99" t="s">
        <v>22</v>
      </c>
      <c r="I196" s="99">
        <f>VLOOKUP($B196,'Xwalk to ICIS Data Sub. Service'!$B$4:$O$410,9,FALSE)</f>
        <v>3</v>
      </c>
      <c r="J196" s="82">
        <f>VLOOKUP($B196,'Xwalk to ICIS Data Sub. Service'!$B$4:$O$410,10,FALSE)</f>
        <v>46012</v>
      </c>
      <c r="K196" s="86" t="str">
        <f>VLOOKUP($B196,'Xwalk to ICIS Data Sub. Service'!$B$4:$O$410,11,FALSE)</f>
        <v>5.10</v>
      </c>
      <c r="L196" s="86" t="str">
        <f>VLOOKUP($B196,'Xwalk to ICIS Data Sub. Service'!$B$4:$O$410,12,FALSE)</f>
        <v/>
      </c>
      <c r="M196" s="86" t="str">
        <f>VLOOKUP($B196,'Xwalk to ICIS Data Sub. Service'!$B$4:$O$410,13,FALSE)</f>
        <v>ICIS-NPDES</v>
      </c>
      <c r="N196" s="82" t="str">
        <f>VLOOKUP($B196,'Xwalk to ICIS Data Sub. Service'!$B$4:$O$410,14,FALSE)</f>
        <v>Yes</v>
      </c>
      <c r="O196" s="82" t="s">
        <v>216</v>
      </c>
    </row>
    <row r="197" spans="1:15" x14ac:dyDescent="0.25">
      <c r="A197" s="111">
        <f t="shared" si="4"/>
        <v>188</v>
      </c>
      <c r="B197" s="60" t="s">
        <v>228</v>
      </c>
      <c r="C197" s="61" t="s">
        <v>22</v>
      </c>
      <c r="D197" s="62" t="s">
        <v>22</v>
      </c>
      <c r="E197" s="63" t="s">
        <v>22</v>
      </c>
      <c r="F197" s="61" t="s">
        <v>21</v>
      </c>
      <c r="G197" s="63" t="s">
        <v>22</v>
      </c>
      <c r="H197" s="99" t="s">
        <v>22</v>
      </c>
      <c r="I197" s="99">
        <f>VLOOKUP($B197,'Xwalk to ICIS Data Sub. Service'!$B$4:$O$410,9,FALSE)</f>
        <v>3</v>
      </c>
      <c r="J197" s="82">
        <f>VLOOKUP($B197,'Xwalk to ICIS Data Sub. Service'!$B$4:$O$410,10,FALSE)</f>
        <v>46012</v>
      </c>
      <c r="K197" s="86" t="str">
        <f>VLOOKUP($B197,'Xwalk to ICIS Data Sub. Service'!$B$4:$O$410,11,FALSE)</f>
        <v>5.16</v>
      </c>
      <c r="L197" s="86" t="str">
        <f>VLOOKUP($B197,'Xwalk to ICIS Data Sub. Service'!$B$4:$O$410,12,FALSE)</f>
        <v>X</v>
      </c>
      <c r="M197" s="86" t="str">
        <f>VLOOKUP($B197,'Xwalk to ICIS Data Sub. Service'!$B$4:$O$410,13,FALSE)</f>
        <v>ICIS-NPDES</v>
      </c>
      <c r="N197" s="82" t="str">
        <f>VLOOKUP($B197,'Xwalk to ICIS Data Sub. Service'!$B$4:$O$410,14,FALSE)</f>
        <v>No</v>
      </c>
      <c r="O197" s="82" t="s">
        <v>229</v>
      </c>
    </row>
    <row r="198" spans="1:15" x14ac:dyDescent="0.25">
      <c r="A198" s="111">
        <f t="shared" si="4"/>
        <v>189</v>
      </c>
      <c r="B198" s="60" t="s">
        <v>230</v>
      </c>
      <c r="C198" s="61" t="s">
        <v>22</v>
      </c>
      <c r="D198" s="62" t="s">
        <v>22</v>
      </c>
      <c r="E198" s="63" t="s">
        <v>22</v>
      </c>
      <c r="F198" s="61" t="s">
        <v>21</v>
      </c>
      <c r="G198" s="63" t="s">
        <v>22</v>
      </c>
      <c r="H198" s="99" t="s">
        <v>22</v>
      </c>
      <c r="I198" s="99">
        <f>VLOOKUP($B198,'Xwalk to ICIS Data Sub. Service'!$B$4:$O$410,9,FALSE)</f>
        <v>3</v>
      </c>
      <c r="J198" s="82">
        <f>VLOOKUP($B198,'Xwalk to ICIS Data Sub. Service'!$B$4:$O$410,10,FALSE)</f>
        <v>46012</v>
      </c>
      <c r="K198" s="86" t="str">
        <f>VLOOKUP($B198,'Xwalk to ICIS Data Sub. Service'!$B$4:$O$410,11,FALSE)</f>
        <v>5.16</v>
      </c>
      <c r="L198" s="86" t="str">
        <f>VLOOKUP($B198,'Xwalk to ICIS Data Sub. Service'!$B$4:$O$410,12,FALSE)</f>
        <v>X</v>
      </c>
      <c r="M198" s="86" t="str">
        <f>VLOOKUP($B198,'Xwalk to ICIS Data Sub. Service'!$B$4:$O$410,13,FALSE)</f>
        <v>ICIS-NPDES</v>
      </c>
      <c r="N198" s="82" t="str">
        <f>VLOOKUP($B198,'Xwalk to ICIS Data Sub. Service'!$B$4:$O$410,14,FALSE)</f>
        <v>No</v>
      </c>
      <c r="O198" s="82" t="s">
        <v>229</v>
      </c>
    </row>
    <row r="199" spans="1:15" x14ac:dyDescent="0.25">
      <c r="A199" s="111">
        <f t="shared" si="4"/>
        <v>190</v>
      </c>
      <c r="B199" s="60" t="s">
        <v>231</v>
      </c>
      <c r="C199" s="61" t="s">
        <v>22</v>
      </c>
      <c r="D199" s="62" t="s">
        <v>22</v>
      </c>
      <c r="E199" s="63" t="s">
        <v>22</v>
      </c>
      <c r="F199" s="61" t="s">
        <v>21</v>
      </c>
      <c r="G199" s="63" t="s">
        <v>22</v>
      </c>
      <c r="H199" s="99" t="s">
        <v>22</v>
      </c>
      <c r="I199" s="99">
        <f>VLOOKUP($B199,'Xwalk to ICIS Data Sub. Service'!$B$4:$O$410,9,FALSE)</f>
        <v>3</v>
      </c>
      <c r="J199" s="82">
        <f>VLOOKUP($B199,'Xwalk to ICIS Data Sub. Service'!$B$4:$O$410,10,FALSE)</f>
        <v>46012</v>
      </c>
      <c r="K199" s="86" t="str">
        <f>VLOOKUP($B199,'Xwalk to ICIS Data Sub. Service'!$B$4:$O$410,11,FALSE)</f>
        <v>5.16</v>
      </c>
      <c r="L199" s="86" t="str">
        <f>VLOOKUP($B199,'Xwalk to ICIS Data Sub. Service'!$B$4:$O$410,12,FALSE)</f>
        <v>X</v>
      </c>
      <c r="M199" s="86" t="str">
        <f>VLOOKUP($B199,'Xwalk to ICIS Data Sub. Service'!$B$4:$O$410,13,FALSE)</f>
        <v>ICIS-NPDES</v>
      </c>
      <c r="N199" s="82" t="str">
        <f>VLOOKUP($B199,'Xwalk to ICIS Data Sub. Service'!$B$4:$O$410,14,FALSE)</f>
        <v>No</v>
      </c>
      <c r="O199" s="82" t="s">
        <v>229</v>
      </c>
    </row>
    <row r="200" spans="1:15" x14ac:dyDescent="0.25">
      <c r="A200" s="111">
        <f t="shared" si="4"/>
        <v>191</v>
      </c>
      <c r="B200" s="60" t="s">
        <v>232</v>
      </c>
      <c r="C200" s="61" t="s">
        <v>22</v>
      </c>
      <c r="D200" s="62" t="s">
        <v>22</v>
      </c>
      <c r="E200" s="63" t="s">
        <v>22</v>
      </c>
      <c r="F200" s="61" t="s">
        <v>21</v>
      </c>
      <c r="G200" s="63" t="s">
        <v>22</v>
      </c>
      <c r="H200" s="99" t="s">
        <v>22</v>
      </c>
      <c r="I200" s="99">
        <f>VLOOKUP($B200,'Xwalk to ICIS Data Sub. Service'!$B$4:$O$410,9,FALSE)</f>
        <v>3</v>
      </c>
      <c r="J200" s="82">
        <f>VLOOKUP($B200,'Xwalk to ICIS Data Sub. Service'!$B$4:$O$410,10,FALSE)</f>
        <v>46012</v>
      </c>
      <c r="K200" s="86" t="str">
        <f>VLOOKUP($B200,'Xwalk to ICIS Data Sub. Service'!$B$4:$O$410,11,FALSE)</f>
        <v>5.16</v>
      </c>
      <c r="L200" s="86" t="str">
        <f>VLOOKUP($B200,'Xwalk to ICIS Data Sub. Service'!$B$4:$O$410,12,FALSE)</f>
        <v>X</v>
      </c>
      <c r="M200" s="86" t="str">
        <f>VLOOKUP($B200,'Xwalk to ICIS Data Sub. Service'!$B$4:$O$410,13,FALSE)</f>
        <v>ICIS-NPDES</v>
      </c>
      <c r="N200" s="82" t="str">
        <f>VLOOKUP($B200,'Xwalk to ICIS Data Sub. Service'!$B$4:$O$410,14,FALSE)</f>
        <v>No</v>
      </c>
      <c r="O200" s="82" t="s">
        <v>229</v>
      </c>
    </row>
    <row r="201" spans="1:15" x14ac:dyDescent="0.25">
      <c r="A201" s="111">
        <f t="shared" si="4"/>
        <v>192</v>
      </c>
      <c r="B201" s="60" t="s">
        <v>233</v>
      </c>
      <c r="C201" s="61" t="s">
        <v>22</v>
      </c>
      <c r="D201" s="62" t="s">
        <v>22</v>
      </c>
      <c r="E201" s="63" t="s">
        <v>22</v>
      </c>
      <c r="F201" s="61" t="s">
        <v>21</v>
      </c>
      <c r="G201" s="63" t="s">
        <v>22</v>
      </c>
      <c r="H201" s="99" t="s">
        <v>22</v>
      </c>
      <c r="I201" s="99">
        <f>VLOOKUP($B201,'Xwalk to ICIS Data Sub. Service'!$B$4:$O$410,9,FALSE)</f>
        <v>3</v>
      </c>
      <c r="J201" s="82">
        <f>VLOOKUP($B201,'Xwalk to ICIS Data Sub. Service'!$B$4:$O$410,10,FALSE)</f>
        <v>46012</v>
      </c>
      <c r="K201" s="86" t="str">
        <f>VLOOKUP($B201,'Xwalk to ICIS Data Sub. Service'!$B$4:$O$410,11,FALSE)</f>
        <v>5.16</v>
      </c>
      <c r="L201" s="86" t="str">
        <f>VLOOKUP($B201,'Xwalk to ICIS Data Sub. Service'!$B$4:$O$410,12,FALSE)</f>
        <v>X</v>
      </c>
      <c r="M201" s="86" t="str">
        <f>VLOOKUP($B201,'Xwalk to ICIS Data Sub. Service'!$B$4:$O$410,13,FALSE)</f>
        <v>ICIS-NPDES</v>
      </c>
      <c r="N201" s="82" t="str">
        <f>VLOOKUP($B201,'Xwalk to ICIS Data Sub. Service'!$B$4:$O$410,14,FALSE)</f>
        <v>No</v>
      </c>
      <c r="O201" s="82" t="s">
        <v>229</v>
      </c>
    </row>
    <row r="202" spans="1:15" x14ac:dyDescent="0.25">
      <c r="A202" s="111">
        <f t="shared" si="4"/>
        <v>193</v>
      </c>
      <c r="B202" s="60" t="s">
        <v>234</v>
      </c>
      <c r="C202" s="61" t="s">
        <v>22</v>
      </c>
      <c r="D202" s="62" t="s">
        <v>22</v>
      </c>
      <c r="E202" s="63" t="s">
        <v>22</v>
      </c>
      <c r="F202" s="61" t="s">
        <v>21</v>
      </c>
      <c r="G202" s="63" t="s">
        <v>22</v>
      </c>
      <c r="H202" s="99" t="s">
        <v>22</v>
      </c>
      <c r="I202" s="99">
        <f>VLOOKUP($B202,'Xwalk to ICIS Data Sub. Service'!$B$4:$O$410,9,FALSE)</f>
        <v>3</v>
      </c>
      <c r="J202" s="82">
        <f>VLOOKUP($B202,'Xwalk to ICIS Data Sub. Service'!$B$4:$O$410,10,FALSE)</f>
        <v>46012</v>
      </c>
      <c r="K202" s="86" t="str">
        <f>VLOOKUP($B202,'Xwalk to ICIS Data Sub. Service'!$B$4:$O$410,11,FALSE)</f>
        <v>5.16</v>
      </c>
      <c r="L202" s="86" t="str">
        <f>VLOOKUP($B202,'Xwalk to ICIS Data Sub. Service'!$B$4:$O$410,12,FALSE)</f>
        <v>X</v>
      </c>
      <c r="M202" s="86" t="str">
        <f>VLOOKUP($B202,'Xwalk to ICIS Data Sub. Service'!$B$4:$O$410,13,FALSE)</f>
        <v>ICIS-NPDES</v>
      </c>
      <c r="N202" s="82" t="str">
        <f>VLOOKUP($B202,'Xwalk to ICIS Data Sub. Service'!$B$4:$O$410,14,FALSE)</f>
        <v>No</v>
      </c>
      <c r="O202" s="82" t="s">
        <v>229</v>
      </c>
    </row>
    <row r="203" spans="1:15" ht="35.1" customHeight="1" x14ac:dyDescent="0.25">
      <c r="A203" s="111">
        <f t="shared" ref="A203:A266" si="5">A202+1</f>
        <v>194</v>
      </c>
      <c r="B203" s="60" t="s">
        <v>235</v>
      </c>
      <c r="C203" s="61" t="s">
        <v>22</v>
      </c>
      <c r="D203" s="62" t="s">
        <v>22</v>
      </c>
      <c r="E203" s="63" t="s">
        <v>22</v>
      </c>
      <c r="F203" s="61" t="s">
        <v>21</v>
      </c>
      <c r="G203" s="63" t="s">
        <v>22</v>
      </c>
      <c r="H203" s="99" t="s">
        <v>22</v>
      </c>
      <c r="I203" s="99">
        <f>VLOOKUP($B203,'Xwalk to ICIS Data Sub. Service'!$B$4:$O$410,9,FALSE)</f>
        <v>3</v>
      </c>
      <c r="J203" s="82">
        <f>VLOOKUP($B203,'Xwalk to ICIS Data Sub. Service'!$B$4:$O$410,10,FALSE)</f>
        <v>46012</v>
      </c>
      <c r="K203" s="86" t="str">
        <f>VLOOKUP($B203,'Xwalk to ICIS Data Sub. Service'!$B$4:$O$410,11,FALSE)</f>
        <v>5.16</v>
      </c>
      <c r="L203" s="86" t="str">
        <f>VLOOKUP($B203,'Xwalk to ICIS Data Sub. Service'!$B$4:$O$410,12,FALSE)</f>
        <v>X</v>
      </c>
      <c r="M203" s="86" t="str">
        <f>VLOOKUP($B203,'Xwalk to ICIS Data Sub. Service'!$B$4:$O$410,13,FALSE)</f>
        <v>ICIS-NPDES</v>
      </c>
      <c r="N203" s="82" t="str">
        <f>VLOOKUP($B203,'Xwalk to ICIS Data Sub. Service'!$B$4:$O$410,14,FALSE)</f>
        <v>No</v>
      </c>
      <c r="O203" s="82" t="s">
        <v>229</v>
      </c>
    </row>
    <row r="204" spans="1:15" ht="25.5" x14ac:dyDescent="0.25">
      <c r="A204" s="111">
        <f t="shared" si="5"/>
        <v>195</v>
      </c>
      <c r="B204" s="60" t="s">
        <v>236</v>
      </c>
      <c r="C204" s="61" t="s">
        <v>22</v>
      </c>
      <c r="D204" s="62" t="s">
        <v>22</v>
      </c>
      <c r="E204" s="63" t="s">
        <v>22</v>
      </c>
      <c r="F204" s="61" t="s">
        <v>21</v>
      </c>
      <c r="G204" s="63" t="s">
        <v>22</v>
      </c>
      <c r="H204" s="99" t="s">
        <v>22</v>
      </c>
      <c r="I204" s="99">
        <f>VLOOKUP($B204,'Xwalk to ICIS Data Sub. Service'!$B$4:$O$410,9,FALSE)</f>
        <v>3</v>
      </c>
      <c r="J204" s="82">
        <f>VLOOKUP($B204,'Xwalk to ICIS Data Sub. Service'!$B$4:$O$410,10,FALSE)</f>
        <v>46012</v>
      </c>
      <c r="K204" s="86" t="str">
        <f>VLOOKUP($B204,'Xwalk to ICIS Data Sub. Service'!$B$4:$O$410,11,FALSE)</f>
        <v>5.16</v>
      </c>
      <c r="L204" s="86" t="str">
        <f>VLOOKUP($B204,'Xwalk to ICIS Data Sub. Service'!$B$4:$O$410,12,FALSE)</f>
        <v>X</v>
      </c>
      <c r="M204" s="86" t="str">
        <f>VLOOKUP($B204,'Xwalk to ICIS Data Sub. Service'!$B$4:$O$410,13,FALSE)</f>
        <v>ICIS-NPDES</v>
      </c>
      <c r="N204" s="82" t="str">
        <f>VLOOKUP($B204,'Xwalk to ICIS Data Sub. Service'!$B$4:$O$410,14,FALSE)</f>
        <v>No</v>
      </c>
      <c r="O204" s="82" t="s">
        <v>229</v>
      </c>
    </row>
    <row r="205" spans="1:15" x14ac:dyDescent="0.25">
      <c r="A205" s="111">
        <f t="shared" si="5"/>
        <v>196</v>
      </c>
      <c r="B205" s="60" t="s">
        <v>237</v>
      </c>
      <c r="C205" s="61"/>
      <c r="D205" s="62"/>
      <c r="E205" s="63"/>
      <c r="F205" s="61" t="s">
        <v>21</v>
      </c>
      <c r="G205" s="63" t="s">
        <v>22</v>
      </c>
      <c r="H205" s="99"/>
      <c r="I205" s="99">
        <f>VLOOKUP($B205,'Xwalk to ICIS Data Sub. Service'!$B$4:$O$410,9,FALSE)</f>
        <v>3</v>
      </c>
      <c r="J205" s="82">
        <f>VLOOKUP($B205,'Xwalk to ICIS Data Sub. Service'!$B$4:$O$410,10,FALSE)</f>
        <v>46012</v>
      </c>
      <c r="K205" s="86" t="str">
        <f>VLOOKUP($B205,'Xwalk to ICIS Data Sub. Service'!$B$4:$O$410,11,FALSE)</f>
        <v>5.16</v>
      </c>
      <c r="L205" s="86" t="str">
        <f>VLOOKUP($B205,'Xwalk to ICIS Data Sub. Service'!$B$4:$O$410,12,FALSE)</f>
        <v/>
      </c>
      <c r="M205" s="86" t="str">
        <f>VLOOKUP($B205,'Xwalk to ICIS Data Sub. Service'!$B$4:$O$410,13,FALSE)</f>
        <v>OECA Data Store</v>
      </c>
      <c r="N205" s="82" t="str">
        <f>VLOOKUP($B205,'Xwalk to ICIS Data Sub. Service'!$B$4:$O$410,14,FALSE)</f>
        <v>No</v>
      </c>
      <c r="O205" s="82"/>
    </row>
    <row r="206" spans="1:15" x14ac:dyDescent="0.25">
      <c r="A206" s="111">
        <f t="shared" si="5"/>
        <v>197</v>
      </c>
      <c r="B206" s="60" t="s">
        <v>238</v>
      </c>
      <c r="C206" s="61"/>
      <c r="D206" s="62"/>
      <c r="E206" s="63"/>
      <c r="F206" s="61" t="s">
        <v>21</v>
      </c>
      <c r="G206" s="63" t="s">
        <v>22</v>
      </c>
      <c r="H206" s="99"/>
      <c r="I206" s="99">
        <f>VLOOKUP($B206,'Xwalk to ICIS Data Sub. Service'!$B$4:$O$410,9,FALSE)</f>
        <v>3</v>
      </c>
      <c r="J206" s="82">
        <f>VLOOKUP($B206,'Xwalk to ICIS Data Sub. Service'!$B$4:$O$410,10,FALSE)</f>
        <v>46012</v>
      </c>
      <c r="K206" s="86" t="str">
        <f>VLOOKUP($B206,'Xwalk to ICIS Data Sub. Service'!$B$4:$O$410,11,FALSE)</f>
        <v>5.16</v>
      </c>
      <c r="L206" s="86" t="str">
        <f>VLOOKUP($B206,'Xwalk to ICIS Data Sub. Service'!$B$4:$O$410,12,FALSE)</f>
        <v/>
      </c>
      <c r="M206" s="86" t="str">
        <f>VLOOKUP($B206,'Xwalk to ICIS Data Sub. Service'!$B$4:$O$410,13,FALSE)</f>
        <v>OECA Data Store</v>
      </c>
      <c r="N206" s="82" t="str">
        <f>VLOOKUP($B206,'Xwalk to ICIS Data Sub. Service'!$B$4:$O$410,14,FALSE)</f>
        <v>No</v>
      </c>
      <c r="O206" s="82"/>
    </row>
    <row r="207" spans="1:15" x14ac:dyDescent="0.25">
      <c r="A207" s="111">
        <f t="shared" si="5"/>
        <v>198</v>
      </c>
      <c r="B207" s="60" t="s">
        <v>239</v>
      </c>
      <c r="C207" s="61"/>
      <c r="D207" s="62"/>
      <c r="E207" s="63"/>
      <c r="F207" s="61" t="s">
        <v>21</v>
      </c>
      <c r="G207" s="63" t="s">
        <v>22</v>
      </c>
      <c r="H207" s="99"/>
      <c r="I207" s="99">
        <f>VLOOKUP($B207,'Xwalk to ICIS Data Sub. Service'!$B$4:$O$410,9,FALSE)</f>
        <v>3</v>
      </c>
      <c r="J207" s="82">
        <f>VLOOKUP($B207,'Xwalk to ICIS Data Sub. Service'!$B$4:$O$410,10,FALSE)</f>
        <v>46012</v>
      </c>
      <c r="K207" s="86" t="str">
        <f>VLOOKUP($B207,'Xwalk to ICIS Data Sub. Service'!$B$4:$O$410,11,FALSE)</f>
        <v>5.16</v>
      </c>
      <c r="L207" s="86" t="str">
        <f>VLOOKUP($B207,'Xwalk to ICIS Data Sub. Service'!$B$4:$O$410,12,FALSE)</f>
        <v/>
      </c>
      <c r="M207" s="86" t="str">
        <f>VLOOKUP($B207,'Xwalk to ICIS Data Sub. Service'!$B$4:$O$410,13,FALSE)</f>
        <v>OECA Data Store</v>
      </c>
      <c r="N207" s="82" t="str">
        <f>VLOOKUP($B207,'Xwalk to ICIS Data Sub. Service'!$B$4:$O$410,14,FALSE)</f>
        <v>No</v>
      </c>
      <c r="O207" s="82"/>
    </row>
    <row r="208" spans="1:15" x14ac:dyDescent="0.25">
      <c r="A208" s="111">
        <f t="shared" si="5"/>
        <v>199</v>
      </c>
      <c r="B208" s="60" t="s">
        <v>240</v>
      </c>
      <c r="C208" s="61"/>
      <c r="D208" s="62"/>
      <c r="E208" s="63"/>
      <c r="F208" s="61" t="s">
        <v>21</v>
      </c>
      <c r="G208" s="63" t="s">
        <v>22</v>
      </c>
      <c r="H208" s="99"/>
      <c r="I208" s="99">
        <f>VLOOKUP($B208,'Xwalk to ICIS Data Sub. Service'!$B$4:$O$410,9,FALSE)</f>
        <v>3</v>
      </c>
      <c r="J208" s="82">
        <f>VLOOKUP($B208,'Xwalk to ICIS Data Sub. Service'!$B$4:$O$410,10,FALSE)</f>
        <v>46012</v>
      </c>
      <c r="K208" s="86" t="str">
        <f>VLOOKUP($B208,'Xwalk to ICIS Data Sub. Service'!$B$4:$O$410,11,FALSE)</f>
        <v>5.16</v>
      </c>
      <c r="L208" s="86" t="str">
        <f>VLOOKUP($B208,'Xwalk to ICIS Data Sub. Service'!$B$4:$O$410,12,FALSE)</f>
        <v/>
      </c>
      <c r="M208" s="86" t="str">
        <f>VLOOKUP($B208,'Xwalk to ICIS Data Sub. Service'!$B$4:$O$410,13,FALSE)</f>
        <v>OECA Data Store</v>
      </c>
      <c r="N208" s="82" t="str">
        <f>VLOOKUP($B208,'Xwalk to ICIS Data Sub. Service'!$B$4:$O$410,14,FALSE)</f>
        <v>No</v>
      </c>
      <c r="O208" s="82"/>
    </row>
    <row r="209" spans="1:15" x14ac:dyDescent="0.25">
      <c r="A209" s="111">
        <f t="shared" si="5"/>
        <v>200</v>
      </c>
      <c r="B209" s="60" t="s">
        <v>241</v>
      </c>
      <c r="C209" s="61" t="s">
        <v>22</v>
      </c>
      <c r="D209" s="62" t="s">
        <v>22</v>
      </c>
      <c r="E209" s="63" t="s">
        <v>22</v>
      </c>
      <c r="F209" s="61" t="s">
        <v>21</v>
      </c>
      <c r="G209" s="63" t="s">
        <v>22</v>
      </c>
      <c r="H209" s="99" t="s">
        <v>22</v>
      </c>
      <c r="I209" s="99">
        <f>VLOOKUP($B209,'Xwalk to ICIS Data Sub. Service'!$B$4:$O$410,9,FALSE)</f>
        <v>3</v>
      </c>
      <c r="J209" s="82">
        <f>VLOOKUP($B209,'Xwalk to ICIS Data Sub. Service'!$B$4:$O$410,10,FALSE)</f>
        <v>46012</v>
      </c>
      <c r="K209" s="86" t="str">
        <f>VLOOKUP($B209,'Xwalk to ICIS Data Sub. Service'!$B$4:$O$410,11,FALSE)</f>
        <v>5.16</v>
      </c>
      <c r="L209" s="86" t="str">
        <f>VLOOKUP($B209,'Xwalk to ICIS Data Sub. Service'!$B$4:$O$410,12,FALSE)</f>
        <v/>
      </c>
      <c r="M209" s="86" t="str">
        <f>VLOOKUP($B209,'Xwalk to ICIS Data Sub. Service'!$B$4:$O$410,13,FALSE)</f>
        <v>OECA Data Store</v>
      </c>
      <c r="N209" s="82" t="str">
        <f>VLOOKUP($B209,'Xwalk to ICIS Data Sub. Service'!$B$4:$O$410,14,FALSE)</f>
        <v>No</v>
      </c>
      <c r="O209" s="82" t="s">
        <v>229</v>
      </c>
    </row>
    <row r="210" spans="1:15" x14ac:dyDescent="0.25">
      <c r="A210" s="111">
        <f t="shared" si="5"/>
        <v>201</v>
      </c>
      <c r="B210" s="60" t="s">
        <v>242</v>
      </c>
      <c r="C210" s="61"/>
      <c r="D210" s="62"/>
      <c r="E210" s="63"/>
      <c r="F210" s="61" t="s">
        <v>21</v>
      </c>
      <c r="G210" s="63" t="s">
        <v>22</v>
      </c>
      <c r="H210" s="99"/>
      <c r="I210" s="99">
        <f>VLOOKUP($B210,'Xwalk to ICIS Data Sub. Service'!$B$4:$O$410,9,FALSE)</f>
        <v>3</v>
      </c>
      <c r="J210" s="82">
        <f>VLOOKUP($B210,'Xwalk to ICIS Data Sub. Service'!$B$4:$O$410,10,FALSE)</f>
        <v>46012</v>
      </c>
      <c r="K210" s="86" t="str">
        <f>VLOOKUP($B210,'Xwalk to ICIS Data Sub. Service'!$B$4:$O$410,11,FALSE)</f>
        <v>5.16</v>
      </c>
      <c r="L210" s="86" t="str">
        <f>VLOOKUP($B210,'Xwalk to ICIS Data Sub. Service'!$B$4:$O$410,12,FALSE)</f>
        <v/>
      </c>
      <c r="M210" s="86" t="str">
        <f>VLOOKUP($B210,'Xwalk to ICIS Data Sub. Service'!$B$4:$O$410,13,FALSE)</f>
        <v>OECA Data Store</v>
      </c>
      <c r="N210" s="82" t="str">
        <f>VLOOKUP($B210,'Xwalk to ICIS Data Sub. Service'!$B$4:$O$410,14,FALSE)</f>
        <v>No</v>
      </c>
      <c r="O210" s="82"/>
    </row>
    <row r="211" spans="1:15" x14ac:dyDescent="0.25">
      <c r="A211" s="111">
        <f t="shared" si="5"/>
        <v>202</v>
      </c>
      <c r="B211" s="60" t="s">
        <v>243</v>
      </c>
      <c r="C211" s="61" t="s">
        <v>21</v>
      </c>
      <c r="D211" s="62" t="s">
        <v>22</v>
      </c>
      <c r="E211" s="63" t="s">
        <v>22</v>
      </c>
      <c r="F211" s="61" t="s">
        <v>22</v>
      </c>
      <c r="G211" s="63" t="s">
        <v>22</v>
      </c>
      <c r="H211" s="99" t="s">
        <v>22</v>
      </c>
      <c r="I211" s="99">
        <f>VLOOKUP($B211,'Xwalk to ICIS Data Sub. Service'!$B$4:$O$410,9,FALSE)</f>
        <v>2</v>
      </c>
      <c r="J211" s="82">
        <f>VLOOKUP($B211,'Xwalk to ICIS Data Sub. Service'!$B$4:$O$410,10,FALSE)</f>
        <v>42725</v>
      </c>
      <c r="K211" s="86" t="str">
        <f>VLOOKUP($B211,'Xwalk to ICIS Data Sub. Service'!$B$4:$O$410,11,FALSE)</f>
        <v>5.10</v>
      </c>
      <c r="L211" s="86" t="str">
        <f>VLOOKUP($B211,'Xwalk to ICIS Data Sub. Service'!$B$4:$O$410,12,FALSE)</f>
        <v/>
      </c>
      <c r="M211" s="86" t="str">
        <f>VLOOKUP($B211,'Xwalk to ICIS Data Sub. Service'!$B$4:$O$410,13,FALSE)</f>
        <v>ICIS-NPDES</v>
      </c>
      <c r="N211" s="82" t="str">
        <f>VLOOKUP($B211,'Xwalk to ICIS Data Sub. Service'!$B$4:$O$410,14,FALSE)</f>
        <v>Yes</v>
      </c>
      <c r="O211" s="82"/>
    </row>
    <row r="212" spans="1:15" ht="30" x14ac:dyDescent="0.25">
      <c r="A212" s="111">
        <f t="shared" si="5"/>
        <v>203</v>
      </c>
      <c r="B212" s="60" t="s">
        <v>244</v>
      </c>
      <c r="C212" s="61" t="s">
        <v>21</v>
      </c>
      <c r="D212" s="62" t="s">
        <v>21</v>
      </c>
      <c r="E212" s="63" t="s">
        <v>21</v>
      </c>
      <c r="F212" s="61" t="s">
        <v>22</v>
      </c>
      <c r="G212" s="63" t="s">
        <v>22</v>
      </c>
      <c r="H212" s="99" t="s">
        <v>22</v>
      </c>
      <c r="I212" s="99">
        <f>VLOOKUP($B212,'Xwalk to ICIS Data Sub. Service'!$B$4:$O$410,9,FALSE)</f>
        <v>2</v>
      </c>
      <c r="J212" s="82">
        <f>VLOOKUP($B212,'Xwalk to ICIS Data Sub. Service'!$B$4:$O$410,10,FALSE)</f>
        <v>42725</v>
      </c>
      <c r="K212" s="86" t="str">
        <f>VLOOKUP($B212,'Xwalk to ICIS Data Sub. Service'!$B$4:$O$410,11,FALSE)</f>
        <v>5.10</v>
      </c>
      <c r="L212" s="86" t="str">
        <f>VLOOKUP($B212,'Xwalk to ICIS Data Sub. Service'!$B$4:$O$410,12,FALSE)</f>
        <v/>
      </c>
      <c r="M212" s="86" t="str">
        <f>VLOOKUP($B212,'Xwalk to ICIS Data Sub. Service'!$B$4:$O$410,13,FALSE)</f>
        <v>ICIS-NPDES</v>
      </c>
      <c r="N212" s="82" t="str">
        <f>VLOOKUP($B212,'Xwalk to ICIS Data Sub. Service'!$B$4:$O$410,14,FALSE)</f>
        <v>Yes</v>
      </c>
      <c r="O212" s="82" t="s">
        <v>245</v>
      </c>
    </row>
    <row r="213" spans="1:15" ht="25.5" x14ac:dyDescent="0.25">
      <c r="A213" s="111">
        <f t="shared" si="5"/>
        <v>204</v>
      </c>
      <c r="B213" s="60" t="s">
        <v>246</v>
      </c>
      <c r="C213" s="61" t="s">
        <v>21</v>
      </c>
      <c r="D213" s="62" t="s">
        <v>21</v>
      </c>
      <c r="E213" s="63" t="s">
        <v>21</v>
      </c>
      <c r="F213" s="61" t="s">
        <v>22</v>
      </c>
      <c r="G213" s="63" t="s">
        <v>22</v>
      </c>
      <c r="H213" s="99" t="s">
        <v>22</v>
      </c>
      <c r="I213" s="99">
        <f>VLOOKUP($B213,'Xwalk to ICIS Data Sub. Service'!$B$4:$O$410,9,FALSE)</f>
        <v>2</v>
      </c>
      <c r="J213" s="82">
        <f>VLOOKUP($B213,'Xwalk to ICIS Data Sub. Service'!$B$4:$O$410,10,FALSE)</f>
        <v>42725</v>
      </c>
      <c r="K213" s="86" t="str">
        <f>VLOOKUP($B213,'Xwalk to ICIS Data Sub. Service'!$B$4:$O$410,11,FALSE)</f>
        <v>5.10</v>
      </c>
      <c r="L213" s="86" t="str">
        <f>VLOOKUP($B213,'Xwalk to ICIS Data Sub. Service'!$B$4:$O$410,12,FALSE)</f>
        <v/>
      </c>
      <c r="M213" s="86" t="str">
        <f>VLOOKUP($B213,'Xwalk to ICIS Data Sub. Service'!$B$4:$O$410,13,FALSE)</f>
        <v>ICIS-NPDES</v>
      </c>
      <c r="N213" s="82" t="str">
        <f>VLOOKUP($B213,'Xwalk to ICIS Data Sub. Service'!$B$4:$O$410,14,FALSE)</f>
        <v>Yes</v>
      </c>
      <c r="O213" s="82" t="s">
        <v>84</v>
      </c>
    </row>
    <row r="214" spans="1:15" x14ac:dyDescent="0.25">
      <c r="A214" s="111">
        <f t="shared" si="5"/>
        <v>205</v>
      </c>
      <c r="B214" s="60" t="s">
        <v>247</v>
      </c>
      <c r="C214" s="61" t="s">
        <v>21</v>
      </c>
      <c r="D214" s="62" t="s">
        <v>22</v>
      </c>
      <c r="E214" s="63" t="s">
        <v>22</v>
      </c>
      <c r="F214" s="61" t="s">
        <v>22</v>
      </c>
      <c r="G214" s="63" t="s">
        <v>22</v>
      </c>
      <c r="H214" s="99" t="s">
        <v>22</v>
      </c>
      <c r="I214" s="99">
        <f>VLOOKUP($B214,'Xwalk to ICIS Data Sub. Service'!$B$4:$O$410,9,FALSE)</f>
        <v>2</v>
      </c>
      <c r="J214" s="82">
        <f>VLOOKUP($B214,'Xwalk to ICIS Data Sub. Service'!$B$4:$O$410,10,FALSE)</f>
        <v>42725</v>
      </c>
      <c r="K214" s="86" t="str">
        <f>VLOOKUP($B214,'Xwalk to ICIS Data Sub. Service'!$B$4:$O$410,11,FALSE)</f>
        <v>5.10</v>
      </c>
      <c r="L214" s="86" t="str">
        <f>VLOOKUP($B214,'Xwalk to ICIS Data Sub. Service'!$B$4:$O$410,12,FALSE)</f>
        <v/>
      </c>
      <c r="M214" s="86" t="str">
        <f>VLOOKUP($B214,'Xwalk to ICIS Data Sub. Service'!$B$4:$O$410,13,FALSE)</f>
        <v>ICIS-NPDES</v>
      </c>
      <c r="N214" s="82" t="str">
        <f>VLOOKUP($B214,'Xwalk to ICIS Data Sub. Service'!$B$4:$O$410,14,FALSE)</f>
        <v>Yes</v>
      </c>
      <c r="O214" s="82"/>
    </row>
    <row r="215" spans="1:15" x14ac:dyDescent="0.25">
      <c r="A215" s="111">
        <f t="shared" si="5"/>
        <v>206</v>
      </c>
      <c r="B215" s="60" t="s">
        <v>248</v>
      </c>
      <c r="C215" s="61" t="s">
        <v>21</v>
      </c>
      <c r="D215" s="62" t="s">
        <v>22</v>
      </c>
      <c r="E215" s="63" t="s">
        <v>22</v>
      </c>
      <c r="F215" s="61" t="s">
        <v>22</v>
      </c>
      <c r="G215" s="63" t="s">
        <v>22</v>
      </c>
      <c r="H215" s="99" t="s">
        <v>22</v>
      </c>
      <c r="I215" s="99">
        <f>VLOOKUP($B215,'Xwalk to ICIS Data Sub. Service'!$B$4:$O$410,9,FALSE)</f>
        <v>2</v>
      </c>
      <c r="J215" s="82">
        <f>VLOOKUP($B215,'Xwalk to ICIS Data Sub. Service'!$B$4:$O$410,10,FALSE)</f>
        <v>42725</v>
      </c>
      <c r="K215" s="86" t="str">
        <f>VLOOKUP($B215,'Xwalk to ICIS Data Sub. Service'!$B$4:$O$410,11,FALSE)</f>
        <v>5.10</v>
      </c>
      <c r="L215" s="86" t="str">
        <f>VLOOKUP($B215,'Xwalk to ICIS Data Sub. Service'!$B$4:$O$410,12,FALSE)</f>
        <v/>
      </c>
      <c r="M215" s="86" t="str">
        <f>VLOOKUP($B215,'Xwalk to ICIS Data Sub. Service'!$B$4:$O$410,13,FALSE)</f>
        <v>ICIS-NPDES</v>
      </c>
      <c r="N215" s="82" t="str">
        <f>VLOOKUP($B215,'Xwalk to ICIS Data Sub. Service'!$B$4:$O$410,14,FALSE)</f>
        <v>Yes</v>
      </c>
      <c r="O215" s="82"/>
    </row>
    <row r="216" spans="1:15" x14ac:dyDescent="0.25">
      <c r="A216" s="111">
        <f t="shared" si="5"/>
        <v>207</v>
      </c>
      <c r="B216" s="60" t="s">
        <v>249</v>
      </c>
      <c r="C216" s="61" t="s">
        <v>21</v>
      </c>
      <c r="D216" s="62" t="s">
        <v>22</v>
      </c>
      <c r="E216" s="63" t="s">
        <v>22</v>
      </c>
      <c r="F216" s="61" t="s">
        <v>22</v>
      </c>
      <c r="G216" s="63" t="s">
        <v>22</v>
      </c>
      <c r="H216" s="99" t="s">
        <v>22</v>
      </c>
      <c r="I216" s="99">
        <f>VLOOKUP($B216,'Xwalk to ICIS Data Sub. Service'!$B$4:$O$410,9,FALSE)</f>
        <v>2</v>
      </c>
      <c r="J216" s="82">
        <f>VLOOKUP($B216,'Xwalk to ICIS Data Sub. Service'!$B$4:$O$410,10,FALSE)</f>
        <v>42725</v>
      </c>
      <c r="K216" s="86" t="str">
        <f>VLOOKUP($B216,'Xwalk to ICIS Data Sub. Service'!$B$4:$O$410,11,FALSE)</f>
        <v>5.10</v>
      </c>
      <c r="L216" s="86" t="str">
        <f>VLOOKUP($B216,'Xwalk to ICIS Data Sub. Service'!$B$4:$O$410,12,FALSE)</f>
        <v/>
      </c>
      <c r="M216" s="86" t="str">
        <f>VLOOKUP($B216,'Xwalk to ICIS Data Sub. Service'!$B$4:$O$410,13,FALSE)</f>
        <v>ICIS-NPDES</v>
      </c>
      <c r="N216" s="82" t="str">
        <f>VLOOKUP($B216,'Xwalk to ICIS Data Sub. Service'!$B$4:$O$410,14,FALSE)</f>
        <v>Yes</v>
      </c>
      <c r="O216" s="82"/>
    </row>
    <row r="217" spans="1:15" x14ac:dyDescent="0.25">
      <c r="A217" s="111">
        <f t="shared" si="5"/>
        <v>208</v>
      </c>
      <c r="B217" s="60" t="s">
        <v>250</v>
      </c>
      <c r="C217" s="61" t="s">
        <v>21</v>
      </c>
      <c r="D217" s="62" t="s">
        <v>22</v>
      </c>
      <c r="E217" s="63" t="s">
        <v>22</v>
      </c>
      <c r="F217" s="61" t="s">
        <v>22</v>
      </c>
      <c r="G217" s="63" t="s">
        <v>22</v>
      </c>
      <c r="H217" s="99" t="s">
        <v>22</v>
      </c>
      <c r="I217" s="99">
        <f>VLOOKUP($B217,'Xwalk to ICIS Data Sub. Service'!$B$4:$O$410,9,FALSE)</f>
        <v>2</v>
      </c>
      <c r="J217" s="82">
        <f>VLOOKUP($B217,'Xwalk to ICIS Data Sub. Service'!$B$4:$O$410,10,FALSE)</f>
        <v>42725</v>
      </c>
      <c r="K217" s="86" t="str">
        <f>VLOOKUP($B217,'Xwalk to ICIS Data Sub. Service'!$B$4:$O$410,11,FALSE)</f>
        <v>5.10</v>
      </c>
      <c r="L217" s="86" t="str">
        <f>VLOOKUP($B217,'Xwalk to ICIS Data Sub. Service'!$B$4:$O$410,12,FALSE)</f>
        <v/>
      </c>
      <c r="M217" s="86" t="str">
        <f>VLOOKUP($B217,'Xwalk to ICIS Data Sub. Service'!$B$4:$O$410,13,FALSE)</f>
        <v>ICIS-NPDES</v>
      </c>
      <c r="N217" s="82" t="str">
        <f>VLOOKUP($B217,'Xwalk to ICIS Data Sub. Service'!$B$4:$O$410,14,FALSE)</f>
        <v>Yes</v>
      </c>
      <c r="O217" s="82"/>
    </row>
    <row r="218" spans="1:15" x14ac:dyDescent="0.25">
      <c r="A218" s="111">
        <f t="shared" si="5"/>
        <v>209</v>
      </c>
      <c r="B218" s="60" t="s">
        <v>251</v>
      </c>
      <c r="C218" s="61" t="s">
        <v>21</v>
      </c>
      <c r="D218" s="62" t="s">
        <v>22</v>
      </c>
      <c r="E218" s="63" t="s">
        <v>22</v>
      </c>
      <c r="F218" s="61" t="s">
        <v>22</v>
      </c>
      <c r="G218" s="63" t="s">
        <v>22</v>
      </c>
      <c r="H218" s="99" t="s">
        <v>22</v>
      </c>
      <c r="I218" s="99">
        <f>VLOOKUP($B218,'Xwalk to ICIS Data Sub. Service'!$B$4:$O$410,9,FALSE)</f>
        <v>2</v>
      </c>
      <c r="J218" s="82">
        <f>VLOOKUP($B218,'Xwalk to ICIS Data Sub. Service'!$B$4:$O$410,10,FALSE)</f>
        <v>42725</v>
      </c>
      <c r="K218" s="86" t="str">
        <f>VLOOKUP($B218,'Xwalk to ICIS Data Sub. Service'!$B$4:$O$410,11,FALSE)</f>
        <v>5.10</v>
      </c>
      <c r="L218" s="86" t="str">
        <f>VLOOKUP($B218,'Xwalk to ICIS Data Sub. Service'!$B$4:$O$410,12,FALSE)</f>
        <v/>
      </c>
      <c r="M218" s="86" t="str">
        <f>VLOOKUP($B218,'Xwalk to ICIS Data Sub. Service'!$B$4:$O$410,13,FALSE)</f>
        <v>ICIS-NPDES</v>
      </c>
      <c r="N218" s="82" t="str">
        <f>VLOOKUP($B218,'Xwalk to ICIS Data Sub. Service'!$B$4:$O$410,14,FALSE)</f>
        <v>Yes</v>
      </c>
      <c r="O218" s="82"/>
    </row>
    <row r="219" spans="1:15" ht="32.1" customHeight="1" x14ac:dyDescent="0.25">
      <c r="A219" s="111">
        <f t="shared" si="5"/>
        <v>210</v>
      </c>
      <c r="B219" s="60" t="s">
        <v>252</v>
      </c>
      <c r="C219" s="61" t="s">
        <v>21</v>
      </c>
      <c r="D219" s="62" t="s">
        <v>22</v>
      </c>
      <c r="E219" s="63" t="s">
        <v>22</v>
      </c>
      <c r="F219" s="61" t="s">
        <v>22</v>
      </c>
      <c r="G219" s="63" t="s">
        <v>22</v>
      </c>
      <c r="H219" s="99" t="s">
        <v>22</v>
      </c>
      <c r="I219" s="99">
        <f>VLOOKUP($B219,'Xwalk to ICIS Data Sub. Service'!$B$4:$O$410,9,FALSE)</f>
        <v>2</v>
      </c>
      <c r="J219" s="82">
        <f>VLOOKUP($B219,'Xwalk to ICIS Data Sub. Service'!$B$4:$O$410,10,FALSE)</f>
        <v>42725</v>
      </c>
      <c r="K219" s="86" t="str">
        <f>VLOOKUP($B219,'Xwalk to ICIS Data Sub. Service'!$B$4:$O$410,11,FALSE)</f>
        <v>5.10</v>
      </c>
      <c r="L219" s="86" t="str">
        <f>VLOOKUP($B219,'Xwalk to ICIS Data Sub. Service'!$B$4:$O$410,12,FALSE)</f>
        <v/>
      </c>
      <c r="M219" s="86" t="str">
        <f>VLOOKUP($B219,'Xwalk to ICIS Data Sub. Service'!$B$4:$O$410,13,FALSE)</f>
        <v>ICIS-NPDES</v>
      </c>
      <c r="N219" s="82" t="str">
        <f>VLOOKUP($B219,'Xwalk to ICIS Data Sub. Service'!$B$4:$O$410,14,FALSE)</f>
        <v>Yes</v>
      </c>
      <c r="O219" s="82"/>
    </row>
    <row r="220" spans="1:15" x14ac:dyDescent="0.25">
      <c r="A220" s="111">
        <f t="shared" si="5"/>
        <v>211</v>
      </c>
      <c r="B220" s="60" t="s">
        <v>253</v>
      </c>
      <c r="C220" s="61" t="s">
        <v>21</v>
      </c>
      <c r="D220" s="62" t="s">
        <v>22</v>
      </c>
      <c r="E220" s="63" t="s">
        <v>22</v>
      </c>
      <c r="F220" s="61" t="s">
        <v>22</v>
      </c>
      <c r="G220" s="63" t="s">
        <v>22</v>
      </c>
      <c r="H220" s="99" t="s">
        <v>22</v>
      </c>
      <c r="I220" s="99">
        <f>VLOOKUP($B220,'Xwalk to ICIS Data Sub. Service'!$B$4:$O$410,9,FALSE)</f>
        <v>2</v>
      </c>
      <c r="J220" s="82">
        <f>VLOOKUP($B220,'Xwalk to ICIS Data Sub. Service'!$B$4:$O$410,10,FALSE)</f>
        <v>42725</v>
      </c>
      <c r="K220" s="86" t="str">
        <f>VLOOKUP($B220,'Xwalk to ICIS Data Sub. Service'!$B$4:$O$410,11,FALSE)</f>
        <v>5.10</v>
      </c>
      <c r="L220" s="86" t="str">
        <f>VLOOKUP($B220,'Xwalk to ICIS Data Sub. Service'!$B$4:$O$410,12,FALSE)</f>
        <v/>
      </c>
      <c r="M220" s="86" t="str">
        <f>VLOOKUP($B220,'Xwalk to ICIS Data Sub. Service'!$B$4:$O$410,13,FALSE)</f>
        <v>ICIS-NPDES</v>
      </c>
      <c r="N220" s="82" t="str">
        <f>VLOOKUP($B220,'Xwalk to ICIS Data Sub. Service'!$B$4:$O$410,14,FALSE)</f>
        <v>Yes</v>
      </c>
      <c r="O220" s="82"/>
    </row>
    <row r="221" spans="1:15" ht="25.5" x14ac:dyDescent="0.25">
      <c r="A221" s="111">
        <f t="shared" si="5"/>
        <v>212</v>
      </c>
      <c r="B221" s="60" t="s">
        <v>254</v>
      </c>
      <c r="C221" s="61" t="s">
        <v>21</v>
      </c>
      <c r="D221" s="62" t="s">
        <v>22</v>
      </c>
      <c r="E221" s="63" t="s">
        <v>22</v>
      </c>
      <c r="F221" s="61" t="s">
        <v>22</v>
      </c>
      <c r="G221" s="63" t="s">
        <v>22</v>
      </c>
      <c r="H221" s="99" t="s">
        <v>22</v>
      </c>
      <c r="I221" s="99">
        <f>VLOOKUP($B221,'Xwalk to ICIS Data Sub. Service'!$B$4:$O$410,9,FALSE)</f>
        <v>2</v>
      </c>
      <c r="J221" s="82">
        <f>VLOOKUP($B221,'Xwalk to ICIS Data Sub. Service'!$B$4:$O$410,10,FALSE)</f>
        <v>42725</v>
      </c>
      <c r="K221" s="86" t="str">
        <f>VLOOKUP($B221,'Xwalk to ICIS Data Sub. Service'!$B$4:$O$410,11,FALSE)</f>
        <v>5.10</v>
      </c>
      <c r="L221" s="86" t="str">
        <f>VLOOKUP($B221,'Xwalk to ICIS Data Sub. Service'!$B$4:$O$410,12,FALSE)</f>
        <v/>
      </c>
      <c r="M221" s="86" t="str">
        <f>VLOOKUP($B221,'Xwalk to ICIS Data Sub. Service'!$B$4:$O$410,13,FALSE)</f>
        <v>ICIS-NPDES</v>
      </c>
      <c r="N221" s="82" t="str">
        <f>VLOOKUP($B221,'Xwalk to ICIS Data Sub. Service'!$B$4:$O$410,14,FALSE)</f>
        <v>Yes</v>
      </c>
      <c r="O221" s="82" t="s">
        <v>255</v>
      </c>
    </row>
    <row r="222" spans="1:15" ht="25.5" x14ac:dyDescent="0.25">
      <c r="A222" s="111">
        <f t="shared" si="5"/>
        <v>213</v>
      </c>
      <c r="B222" s="60" t="s">
        <v>256</v>
      </c>
      <c r="C222" s="61" t="s">
        <v>21</v>
      </c>
      <c r="D222" s="62" t="s">
        <v>22</v>
      </c>
      <c r="E222" s="63" t="s">
        <v>22</v>
      </c>
      <c r="F222" s="61" t="s">
        <v>22</v>
      </c>
      <c r="G222" s="63" t="s">
        <v>22</v>
      </c>
      <c r="H222" s="99" t="s">
        <v>22</v>
      </c>
      <c r="I222" s="99">
        <f>VLOOKUP($B222,'Xwalk to ICIS Data Sub. Service'!$B$4:$O$410,9,FALSE)</f>
        <v>2</v>
      </c>
      <c r="J222" s="82">
        <f>VLOOKUP($B222,'Xwalk to ICIS Data Sub. Service'!$B$4:$O$410,10,FALSE)</f>
        <v>42725</v>
      </c>
      <c r="K222" s="86" t="str">
        <f>VLOOKUP($B222,'Xwalk to ICIS Data Sub. Service'!$B$4:$O$410,11,FALSE)</f>
        <v>5.10</v>
      </c>
      <c r="L222" s="86" t="str">
        <f>VLOOKUP($B222,'Xwalk to ICIS Data Sub. Service'!$B$4:$O$410,12,FALSE)</f>
        <v/>
      </c>
      <c r="M222" s="86" t="str">
        <f>VLOOKUP($B222,'Xwalk to ICIS Data Sub. Service'!$B$4:$O$410,13,FALSE)</f>
        <v>ICIS-NPDES</v>
      </c>
      <c r="N222" s="82" t="str">
        <f>VLOOKUP($B222,'Xwalk to ICIS Data Sub. Service'!$B$4:$O$410,14,FALSE)</f>
        <v>Yes</v>
      </c>
      <c r="O222" s="82" t="s">
        <v>82</v>
      </c>
    </row>
    <row r="223" spans="1:15" ht="25.5" x14ac:dyDescent="0.25">
      <c r="A223" s="111">
        <f t="shared" si="5"/>
        <v>214</v>
      </c>
      <c r="B223" s="60" t="s">
        <v>257</v>
      </c>
      <c r="C223" s="61" t="s">
        <v>21</v>
      </c>
      <c r="D223" s="62" t="s">
        <v>22</v>
      </c>
      <c r="E223" s="63" t="s">
        <v>22</v>
      </c>
      <c r="F223" s="61" t="s">
        <v>22</v>
      </c>
      <c r="G223" s="63" t="s">
        <v>22</v>
      </c>
      <c r="H223" s="99" t="s">
        <v>22</v>
      </c>
      <c r="I223" s="99">
        <f>VLOOKUP($B223,'Xwalk to ICIS Data Sub. Service'!$B$4:$O$410,9,FALSE)</f>
        <v>2</v>
      </c>
      <c r="J223" s="82">
        <f>VLOOKUP($B223,'Xwalk to ICIS Data Sub. Service'!$B$4:$O$410,10,FALSE)</f>
        <v>42725</v>
      </c>
      <c r="K223" s="86" t="str">
        <f>VLOOKUP($B223,'Xwalk to ICIS Data Sub. Service'!$B$4:$O$410,11,FALSE)</f>
        <v>5.10</v>
      </c>
      <c r="L223" s="86" t="str">
        <f>VLOOKUP($B223,'Xwalk to ICIS Data Sub. Service'!$B$4:$O$410,12,FALSE)</f>
        <v/>
      </c>
      <c r="M223" s="86" t="str">
        <f>VLOOKUP($B223,'Xwalk to ICIS Data Sub. Service'!$B$4:$O$410,13,FALSE)</f>
        <v>ICIS-NPDES</v>
      </c>
      <c r="N223" s="82" t="str">
        <f>VLOOKUP($B223,'Xwalk to ICIS Data Sub. Service'!$B$4:$O$410,14,FALSE)</f>
        <v>Yes</v>
      </c>
      <c r="O223" s="82" t="s">
        <v>216</v>
      </c>
    </row>
    <row r="224" spans="1:15" ht="25.5" x14ac:dyDescent="0.25">
      <c r="A224" s="111">
        <f t="shared" si="5"/>
        <v>215</v>
      </c>
      <c r="B224" s="60" t="s">
        <v>258</v>
      </c>
      <c r="C224" s="61" t="s">
        <v>21</v>
      </c>
      <c r="D224" s="62" t="s">
        <v>22</v>
      </c>
      <c r="E224" s="63" t="s">
        <v>22</v>
      </c>
      <c r="F224" s="61" t="s">
        <v>22</v>
      </c>
      <c r="G224" s="63" t="s">
        <v>22</v>
      </c>
      <c r="H224" s="99" t="s">
        <v>22</v>
      </c>
      <c r="I224" s="99">
        <f>VLOOKUP($B224,'Xwalk to ICIS Data Sub. Service'!$B$4:$O$410,9,FALSE)</f>
        <v>2</v>
      </c>
      <c r="J224" s="82">
        <f>VLOOKUP($B224,'Xwalk to ICIS Data Sub. Service'!$B$4:$O$410,10,FALSE)</f>
        <v>42725</v>
      </c>
      <c r="K224" s="86" t="str">
        <f>VLOOKUP($B224,'Xwalk to ICIS Data Sub. Service'!$B$4:$O$410,11,FALSE)</f>
        <v>5.10</v>
      </c>
      <c r="L224" s="86" t="str">
        <f>VLOOKUP($B224,'Xwalk to ICIS Data Sub. Service'!$B$4:$O$410,12,FALSE)</f>
        <v/>
      </c>
      <c r="M224" s="86" t="str">
        <f>VLOOKUP($B224,'Xwalk to ICIS Data Sub. Service'!$B$4:$O$410,13,FALSE)</f>
        <v>ICIS-NPDES</v>
      </c>
      <c r="N224" s="82" t="str">
        <f>VLOOKUP($B224,'Xwalk to ICIS Data Sub. Service'!$B$4:$O$410,14,FALSE)</f>
        <v>Yes</v>
      </c>
      <c r="O224" s="82" t="s">
        <v>51</v>
      </c>
    </row>
    <row r="225" spans="1:15" x14ac:dyDescent="0.25">
      <c r="A225" s="111">
        <f t="shared" si="5"/>
        <v>216</v>
      </c>
      <c r="B225" s="60" t="s">
        <v>259</v>
      </c>
      <c r="C225" s="61"/>
      <c r="D225" s="62" t="s">
        <v>22</v>
      </c>
      <c r="E225" s="63" t="s">
        <v>22</v>
      </c>
      <c r="F225" s="61" t="s">
        <v>21</v>
      </c>
      <c r="G225" s="63" t="s">
        <v>22</v>
      </c>
      <c r="H225" s="99" t="s">
        <v>22</v>
      </c>
      <c r="I225" s="99">
        <f>VLOOKUP($B225,'Xwalk to ICIS Data Sub. Service'!$B$4:$O$410,9,FALSE)</f>
        <v>3</v>
      </c>
      <c r="J225" s="82">
        <f>VLOOKUP($B225,'Xwalk to ICIS Data Sub. Service'!$B$4:$O$410,10,FALSE)</f>
        <v>46012</v>
      </c>
      <c r="K225" s="86" t="str">
        <f>VLOOKUP($B225,'Xwalk to ICIS Data Sub. Service'!$B$4:$O$410,11,FALSE)</f>
        <v>5.15</v>
      </c>
      <c r="L225" s="86" t="str">
        <f>VLOOKUP($B225,'Xwalk to ICIS Data Sub. Service'!$B$4:$O$410,12,FALSE)</f>
        <v>X</v>
      </c>
      <c r="M225" s="86" t="str">
        <f>VLOOKUP($B225,'Xwalk to ICIS Data Sub. Service'!$B$4:$O$410,13,FALSE)</f>
        <v>ICIS-NPDES</v>
      </c>
      <c r="N225" s="82" t="str">
        <f>VLOOKUP($B225,'Xwalk to ICIS Data Sub. Service'!$B$4:$O$410,14,FALSE)</f>
        <v>No</v>
      </c>
      <c r="O225" s="82" t="s">
        <v>144</v>
      </c>
    </row>
    <row r="226" spans="1:15" x14ac:dyDescent="0.25">
      <c r="A226" s="111">
        <f t="shared" si="5"/>
        <v>217</v>
      </c>
      <c r="B226" s="60" t="s">
        <v>260</v>
      </c>
      <c r="C226" s="61"/>
      <c r="D226" s="62" t="s">
        <v>22</v>
      </c>
      <c r="E226" s="63" t="s">
        <v>22</v>
      </c>
      <c r="F226" s="61" t="s">
        <v>21</v>
      </c>
      <c r="G226" s="63" t="s">
        <v>22</v>
      </c>
      <c r="H226" s="99" t="s">
        <v>22</v>
      </c>
      <c r="I226" s="99">
        <f>VLOOKUP($B226,'Xwalk to ICIS Data Sub. Service'!$B$4:$O$410,9,FALSE)</f>
        <v>3</v>
      </c>
      <c r="J226" s="82">
        <f>VLOOKUP($B226,'Xwalk to ICIS Data Sub. Service'!$B$4:$O$410,10,FALSE)</f>
        <v>46012</v>
      </c>
      <c r="K226" s="86" t="str">
        <f>VLOOKUP($B226,'Xwalk to ICIS Data Sub. Service'!$B$4:$O$410,11,FALSE)</f>
        <v>5.10</v>
      </c>
      <c r="L226" s="86">
        <f>VLOOKUP($B226,'Xwalk to ICIS Data Sub. Service'!$B$4:$O$410,12,FALSE)</f>
        <v>0</v>
      </c>
      <c r="M226" s="86" t="str">
        <f>VLOOKUP($B226,'Xwalk to ICIS Data Sub. Service'!$B$4:$O$410,13,FALSE)</f>
        <v>ICIS-NPDES</v>
      </c>
      <c r="N226" s="82" t="str">
        <f>VLOOKUP($B226,'Xwalk to ICIS Data Sub. Service'!$B$4:$O$410,14,FALSE)</f>
        <v>No</v>
      </c>
      <c r="O226" s="82" t="s">
        <v>144</v>
      </c>
    </row>
    <row r="227" spans="1:15" x14ac:dyDescent="0.25">
      <c r="A227" s="111">
        <f t="shared" si="5"/>
        <v>218</v>
      </c>
      <c r="B227" s="60" t="s">
        <v>261</v>
      </c>
      <c r="C227" s="61"/>
      <c r="D227" s="62" t="s">
        <v>22</v>
      </c>
      <c r="E227" s="63" t="s">
        <v>22</v>
      </c>
      <c r="F227" s="61" t="s">
        <v>21</v>
      </c>
      <c r="G227" s="63" t="s">
        <v>22</v>
      </c>
      <c r="H227" s="99" t="s">
        <v>22</v>
      </c>
      <c r="I227" s="99">
        <f>VLOOKUP($B227,'Xwalk to ICIS Data Sub. Service'!$B$4:$O$410,9,FALSE)</f>
        <v>3</v>
      </c>
      <c r="J227" s="82">
        <f>VLOOKUP($B227,'Xwalk to ICIS Data Sub. Service'!$B$4:$O$410,10,FALSE)</f>
        <v>46012</v>
      </c>
      <c r="K227" s="86" t="str">
        <f>VLOOKUP($B227,'Xwalk to ICIS Data Sub. Service'!$B$4:$O$410,11,FALSE)</f>
        <v>5.10</v>
      </c>
      <c r="L227" s="86">
        <f>VLOOKUP($B227,'Xwalk to ICIS Data Sub. Service'!$B$4:$O$410,12,FALSE)</f>
        <v>0</v>
      </c>
      <c r="M227" s="86" t="str">
        <f>VLOOKUP($B227,'Xwalk to ICIS Data Sub. Service'!$B$4:$O$410,13,FALSE)</f>
        <v>ICIS-NPDES</v>
      </c>
      <c r="N227" s="82" t="str">
        <f>VLOOKUP($B227,'Xwalk to ICIS Data Sub. Service'!$B$4:$O$410,14,FALSE)</f>
        <v>No</v>
      </c>
      <c r="O227" s="82" t="s">
        <v>144</v>
      </c>
    </row>
    <row r="228" spans="1:15" x14ac:dyDescent="0.25">
      <c r="A228" s="111">
        <f t="shared" si="5"/>
        <v>219</v>
      </c>
      <c r="B228" s="60" t="s">
        <v>262</v>
      </c>
      <c r="C228" s="61"/>
      <c r="D228" s="62" t="s">
        <v>22</v>
      </c>
      <c r="E228" s="63" t="s">
        <v>22</v>
      </c>
      <c r="F228" s="61" t="s">
        <v>21</v>
      </c>
      <c r="G228" s="63" t="s">
        <v>22</v>
      </c>
      <c r="H228" s="99" t="s">
        <v>22</v>
      </c>
      <c r="I228" s="99">
        <f>VLOOKUP($B228,'Xwalk to ICIS Data Sub. Service'!$B$4:$O$410,9,FALSE)</f>
        <v>3</v>
      </c>
      <c r="J228" s="82">
        <f>VLOOKUP($B228,'Xwalk to ICIS Data Sub. Service'!$B$4:$O$410,10,FALSE)</f>
        <v>46012</v>
      </c>
      <c r="K228" s="86" t="str">
        <f>VLOOKUP($B228,'Xwalk to ICIS Data Sub. Service'!$B$4:$O$410,11,FALSE)</f>
        <v>5.15</v>
      </c>
      <c r="L228" s="86" t="str">
        <f>VLOOKUP($B228,'Xwalk to ICIS Data Sub. Service'!$B$4:$O$410,12,FALSE)</f>
        <v>X</v>
      </c>
      <c r="M228" s="86" t="str">
        <f>VLOOKUP($B228,'Xwalk to ICIS Data Sub. Service'!$B$4:$O$410,13,FALSE)</f>
        <v>ICIS-NPDES</v>
      </c>
      <c r="N228" s="82" t="str">
        <f>VLOOKUP($B228,'Xwalk to ICIS Data Sub. Service'!$B$4:$O$410,14,FALSE)</f>
        <v>No</v>
      </c>
      <c r="O228" s="82" t="s">
        <v>144</v>
      </c>
    </row>
    <row r="229" spans="1:15" ht="25.5" x14ac:dyDescent="0.25">
      <c r="A229" s="111">
        <f t="shared" si="5"/>
        <v>220</v>
      </c>
      <c r="B229" s="60" t="s">
        <v>263</v>
      </c>
      <c r="C229" s="61"/>
      <c r="D229" s="62" t="s">
        <v>22</v>
      </c>
      <c r="E229" s="63" t="s">
        <v>22</v>
      </c>
      <c r="F229" s="61" t="s">
        <v>21</v>
      </c>
      <c r="G229" s="63" t="s">
        <v>22</v>
      </c>
      <c r="H229" s="99" t="s">
        <v>22</v>
      </c>
      <c r="I229" s="99">
        <f>VLOOKUP($B229,'Xwalk to ICIS Data Sub. Service'!$B$4:$O$410,9,FALSE)</f>
        <v>3</v>
      </c>
      <c r="J229" s="82">
        <f>VLOOKUP($B229,'Xwalk to ICIS Data Sub. Service'!$B$4:$O$410,10,FALSE)</f>
        <v>46012</v>
      </c>
      <c r="K229" s="86" t="str">
        <f>VLOOKUP($B229,'Xwalk to ICIS Data Sub. Service'!$B$4:$O$410,11,FALSE)</f>
        <v>5.15</v>
      </c>
      <c r="L229" s="86" t="str">
        <f>VLOOKUP($B229,'Xwalk to ICIS Data Sub. Service'!$B$4:$O$410,12,FALSE)</f>
        <v>X</v>
      </c>
      <c r="M229" s="86" t="str">
        <f>VLOOKUP($B229,'Xwalk to ICIS Data Sub. Service'!$B$4:$O$410,13,FALSE)</f>
        <v>ICIS-NPDES</v>
      </c>
      <c r="N229" s="82" t="str">
        <f>VLOOKUP($B229,'Xwalk to ICIS Data Sub. Service'!$B$4:$O$410,14,FALSE)</f>
        <v>No</v>
      </c>
      <c r="O229" s="82" t="s">
        <v>144</v>
      </c>
    </row>
    <row r="230" spans="1:15" x14ac:dyDescent="0.25">
      <c r="A230" s="111">
        <f t="shared" si="5"/>
        <v>221</v>
      </c>
      <c r="B230" s="60" t="s">
        <v>264</v>
      </c>
      <c r="C230" s="61"/>
      <c r="D230" s="62" t="s">
        <v>22</v>
      </c>
      <c r="E230" s="63" t="s">
        <v>22</v>
      </c>
      <c r="F230" s="61" t="s">
        <v>21</v>
      </c>
      <c r="G230" s="63" t="s">
        <v>22</v>
      </c>
      <c r="H230" s="99" t="s">
        <v>22</v>
      </c>
      <c r="I230" s="99">
        <f>VLOOKUP($B230,'Xwalk to ICIS Data Sub. Service'!$B$4:$O$410,9,FALSE)</f>
        <v>3</v>
      </c>
      <c r="J230" s="82">
        <f>VLOOKUP($B230,'Xwalk to ICIS Data Sub. Service'!$B$4:$O$410,10,FALSE)</f>
        <v>46012</v>
      </c>
      <c r="K230" s="86" t="str">
        <f>VLOOKUP($B230,'Xwalk to ICIS Data Sub. Service'!$B$4:$O$410,11,FALSE)</f>
        <v>5.15</v>
      </c>
      <c r="L230" s="86" t="str">
        <f>VLOOKUP($B230,'Xwalk to ICIS Data Sub. Service'!$B$4:$O$410,12,FALSE)</f>
        <v>X</v>
      </c>
      <c r="M230" s="86" t="str">
        <f>VLOOKUP($B230,'Xwalk to ICIS Data Sub. Service'!$B$4:$O$410,13,FALSE)</f>
        <v>ICIS-NPDES</v>
      </c>
      <c r="N230" s="82" t="str">
        <f>VLOOKUP($B230,'Xwalk to ICIS Data Sub. Service'!$B$4:$O$410,14,FALSE)</f>
        <v>No</v>
      </c>
      <c r="O230" s="82" t="s">
        <v>144</v>
      </c>
    </row>
    <row r="231" spans="1:15" ht="23.45" customHeight="1" x14ac:dyDescent="0.25">
      <c r="A231" s="111">
        <f t="shared" si="5"/>
        <v>222</v>
      </c>
      <c r="B231" s="60" t="s">
        <v>265</v>
      </c>
      <c r="C231" s="61"/>
      <c r="D231" s="62" t="s">
        <v>22</v>
      </c>
      <c r="E231" s="63" t="s">
        <v>22</v>
      </c>
      <c r="F231" s="61" t="s">
        <v>21</v>
      </c>
      <c r="G231" s="63" t="s">
        <v>22</v>
      </c>
      <c r="H231" s="99" t="s">
        <v>22</v>
      </c>
      <c r="I231" s="99">
        <f>VLOOKUP($B231,'Xwalk to ICIS Data Sub. Service'!$B$4:$O$410,9,FALSE)</f>
        <v>3</v>
      </c>
      <c r="J231" s="82">
        <f>VLOOKUP($B231,'Xwalk to ICIS Data Sub. Service'!$B$4:$O$410,10,FALSE)</f>
        <v>46012</v>
      </c>
      <c r="K231" s="86" t="str">
        <f>VLOOKUP($B231,'Xwalk to ICIS Data Sub. Service'!$B$4:$O$410,11,FALSE)</f>
        <v>5.15</v>
      </c>
      <c r="L231" s="86" t="str">
        <f>VLOOKUP($B231,'Xwalk to ICIS Data Sub. Service'!$B$4:$O$410,12,FALSE)</f>
        <v>X</v>
      </c>
      <c r="M231" s="86" t="str">
        <f>VLOOKUP($B231,'Xwalk to ICIS Data Sub. Service'!$B$4:$O$410,13,FALSE)</f>
        <v>ICIS-NPDES</v>
      </c>
      <c r="N231" s="82" t="str">
        <f>VLOOKUP($B231,'Xwalk to ICIS Data Sub. Service'!$B$4:$O$410,14,FALSE)</f>
        <v>No</v>
      </c>
      <c r="O231" s="82" t="s">
        <v>144</v>
      </c>
    </row>
    <row r="232" spans="1:15" ht="31.5" customHeight="1" x14ac:dyDescent="0.25">
      <c r="A232" s="111">
        <f t="shared" si="5"/>
        <v>223</v>
      </c>
      <c r="B232" s="60" t="s">
        <v>266</v>
      </c>
      <c r="C232" s="61" t="s">
        <v>22</v>
      </c>
      <c r="D232" s="62" t="s">
        <v>21</v>
      </c>
      <c r="E232" s="63" t="s">
        <v>22</v>
      </c>
      <c r="F232" s="61" t="s">
        <v>22</v>
      </c>
      <c r="G232" s="63" t="s">
        <v>22</v>
      </c>
      <c r="H232" s="99" t="s">
        <v>22</v>
      </c>
      <c r="I232" s="99">
        <f>VLOOKUP($B232,'Xwalk to ICIS Data Sub. Service'!$B$4:$O$410,9,FALSE)</f>
        <v>2</v>
      </c>
      <c r="J232" s="82">
        <f>VLOOKUP($B232,'Xwalk to ICIS Data Sub. Service'!$B$4:$O$410,10,FALSE)</f>
        <v>42725</v>
      </c>
      <c r="K232" s="86" t="str">
        <f>VLOOKUP($B232,'Xwalk to ICIS Data Sub. Service'!$B$4:$O$410,11,FALSE)</f>
        <v>5.10</v>
      </c>
      <c r="L232" s="86" t="str">
        <f>VLOOKUP($B232,'Xwalk to ICIS Data Sub. Service'!$B$4:$O$410,12,FALSE)</f>
        <v/>
      </c>
      <c r="M232" s="86" t="str">
        <f>VLOOKUP($B232,'Xwalk to ICIS Data Sub. Service'!$B$4:$O$410,13,FALSE)</f>
        <v>ICIS-NPDES</v>
      </c>
      <c r="N232" s="82" t="str">
        <f>VLOOKUP($B232,'Xwalk to ICIS Data Sub. Service'!$B$4:$O$410,14,FALSE)</f>
        <v>Yes</v>
      </c>
      <c r="O232" s="82" t="s">
        <v>245</v>
      </c>
    </row>
    <row r="233" spans="1:15" ht="30" x14ac:dyDescent="0.25">
      <c r="A233" s="111">
        <f t="shared" si="5"/>
        <v>224</v>
      </c>
      <c r="B233" s="60" t="s">
        <v>267</v>
      </c>
      <c r="C233" s="61" t="s">
        <v>22</v>
      </c>
      <c r="D233" s="62" t="s">
        <v>21</v>
      </c>
      <c r="E233" s="63" t="s">
        <v>22</v>
      </c>
      <c r="F233" s="61" t="s">
        <v>22</v>
      </c>
      <c r="G233" s="63" t="s">
        <v>22</v>
      </c>
      <c r="H233" s="99" t="s">
        <v>22</v>
      </c>
      <c r="I233" s="99">
        <f>VLOOKUP($B233,'Xwalk to ICIS Data Sub. Service'!$B$4:$O$410,9,FALSE)</f>
        <v>2</v>
      </c>
      <c r="J233" s="82">
        <f>VLOOKUP($B233,'Xwalk to ICIS Data Sub. Service'!$B$4:$O$410,10,FALSE)</f>
        <v>42725</v>
      </c>
      <c r="K233" s="86" t="str">
        <f>VLOOKUP($B233,'Xwalk to ICIS Data Sub. Service'!$B$4:$O$410,11,FALSE)</f>
        <v>5.10</v>
      </c>
      <c r="L233" s="86" t="str">
        <f>VLOOKUP($B233,'Xwalk to ICIS Data Sub. Service'!$B$4:$O$410,12,FALSE)</f>
        <v/>
      </c>
      <c r="M233" s="86" t="str">
        <f>VLOOKUP($B233,'Xwalk to ICIS Data Sub. Service'!$B$4:$O$410,13,FALSE)</f>
        <v>ICIS-NPDES</v>
      </c>
      <c r="N233" s="82" t="str">
        <f>VLOOKUP($B233,'Xwalk to ICIS Data Sub. Service'!$B$4:$O$410,14,FALSE)</f>
        <v>Yes</v>
      </c>
      <c r="O233" s="82" t="s">
        <v>245</v>
      </c>
    </row>
    <row r="234" spans="1:15" ht="29.45" customHeight="1" x14ac:dyDescent="0.25">
      <c r="A234" s="111">
        <f t="shared" si="5"/>
        <v>225</v>
      </c>
      <c r="B234" s="60" t="s">
        <v>268</v>
      </c>
      <c r="C234" s="61" t="s">
        <v>22</v>
      </c>
      <c r="D234" s="62" t="s">
        <v>21</v>
      </c>
      <c r="E234" s="63" t="s">
        <v>22</v>
      </c>
      <c r="F234" s="61" t="s">
        <v>22</v>
      </c>
      <c r="G234" s="63" t="s">
        <v>22</v>
      </c>
      <c r="H234" s="99" t="s">
        <v>22</v>
      </c>
      <c r="I234" s="99">
        <f>VLOOKUP($B234,'Xwalk to ICIS Data Sub. Service'!$B$4:$O$410,9,FALSE)</f>
        <v>2</v>
      </c>
      <c r="J234" s="82">
        <f>VLOOKUP($B234,'Xwalk to ICIS Data Sub. Service'!$B$4:$O$410,10,FALSE)</f>
        <v>42725</v>
      </c>
      <c r="K234" s="86" t="str">
        <f>VLOOKUP($B234,'Xwalk to ICIS Data Sub. Service'!$B$4:$O$410,11,FALSE)</f>
        <v>5.10</v>
      </c>
      <c r="L234" s="86" t="str">
        <f>VLOOKUP($B234,'Xwalk to ICIS Data Sub. Service'!$B$4:$O$410,12,FALSE)</f>
        <v/>
      </c>
      <c r="M234" s="86" t="str">
        <f>VLOOKUP($B234,'Xwalk to ICIS Data Sub. Service'!$B$4:$O$410,13,FALSE)</f>
        <v>ICIS-NPDES</v>
      </c>
      <c r="N234" s="82" t="str">
        <f>VLOOKUP($B234,'Xwalk to ICIS Data Sub. Service'!$B$4:$O$410,14,FALSE)</f>
        <v>Yes</v>
      </c>
      <c r="O234" s="82" t="s">
        <v>245</v>
      </c>
    </row>
    <row r="235" spans="1:15" ht="30" x14ac:dyDescent="0.25">
      <c r="A235" s="111">
        <f t="shared" si="5"/>
        <v>226</v>
      </c>
      <c r="B235" s="60" t="s">
        <v>269</v>
      </c>
      <c r="C235" s="61" t="s">
        <v>22</v>
      </c>
      <c r="D235" s="62" t="s">
        <v>21</v>
      </c>
      <c r="E235" s="63" t="s">
        <v>22</v>
      </c>
      <c r="F235" s="61" t="s">
        <v>22</v>
      </c>
      <c r="G235" s="63" t="s">
        <v>22</v>
      </c>
      <c r="H235" s="99" t="s">
        <v>22</v>
      </c>
      <c r="I235" s="99">
        <f>VLOOKUP($B235,'Xwalk to ICIS Data Sub. Service'!$B$4:$O$410,9,FALSE)</f>
        <v>2</v>
      </c>
      <c r="J235" s="82">
        <f>VLOOKUP($B235,'Xwalk to ICIS Data Sub. Service'!$B$4:$O$410,10,FALSE)</f>
        <v>42725</v>
      </c>
      <c r="K235" s="86" t="str">
        <f>VLOOKUP($B235,'Xwalk to ICIS Data Sub. Service'!$B$4:$O$410,11,FALSE)</f>
        <v>5.10</v>
      </c>
      <c r="L235" s="86" t="str">
        <f>VLOOKUP($B235,'Xwalk to ICIS Data Sub. Service'!$B$4:$O$410,12,FALSE)</f>
        <v/>
      </c>
      <c r="M235" s="86" t="str">
        <f>VLOOKUP($B235,'Xwalk to ICIS Data Sub. Service'!$B$4:$O$410,13,FALSE)</f>
        <v>ICIS-NPDES</v>
      </c>
      <c r="N235" s="82" t="str">
        <f>VLOOKUP($B235,'Xwalk to ICIS Data Sub. Service'!$B$4:$O$410,14,FALSE)</f>
        <v>Yes</v>
      </c>
      <c r="O235" s="82" t="s">
        <v>245</v>
      </c>
    </row>
    <row r="236" spans="1:15" ht="29.45" customHeight="1" x14ac:dyDescent="0.25">
      <c r="A236" s="111">
        <f t="shared" si="5"/>
        <v>227</v>
      </c>
      <c r="B236" s="60" t="s">
        <v>270</v>
      </c>
      <c r="C236" s="61" t="s">
        <v>22</v>
      </c>
      <c r="D236" s="62" t="s">
        <v>21</v>
      </c>
      <c r="E236" s="63" t="s">
        <v>22</v>
      </c>
      <c r="F236" s="61" t="s">
        <v>22</v>
      </c>
      <c r="G236" s="63" t="s">
        <v>22</v>
      </c>
      <c r="H236" s="99" t="s">
        <v>22</v>
      </c>
      <c r="I236" s="99">
        <f>VLOOKUP($B236,'Xwalk to ICIS Data Sub. Service'!$B$4:$O$410,9,FALSE)</f>
        <v>2</v>
      </c>
      <c r="J236" s="82">
        <f>VLOOKUP($B236,'Xwalk to ICIS Data Sub. Service'!$B$4:$O$410,10,FALSE)</f>
        <v>42725</v>
      </c>
      <c r="K236" s="86" t="str">
        <f>VLOOKUP($B236,'Xwalk to ICIS Data Sub. Service'!$B$4:$O$410,11,FALSE)</f>
        <v>5.10</v>
      </c>
      <c r="L236" s="86" t="str">
        <f>VLOOKUP($B236,'Xwalk to ICIS Data Sub. Service'!$B$4:$O$410,12,FALSE)</f>
        <v/>
      </c>
      <c r="M236" s="86" t="str">
        <f>VLOOKUP($B236,'Xwalk to ICIS Data Sub. Service'!$B$4:$O$410,13,FALSE)</f>
        <v>ICIS-NPDES</v>
      </c>
      <c r="N236" s="82" t="str">
        <f>VLOOKUP($B236,'Xwalk to ICIS Data Sub. Service'!$B$4:$O$410,14,FALSE)</f>
        <v>Yes</v>
      </c>
      <c r="O236" s="82" t="s">
        <v>245</v>
      </c>
    </row>
    <row r="237" spans="1:15" ht="30" x14ac:dyDescent="0.25">
      <c r="A237" s="111">
        <f t="shared" si="5"/>
        <v>228</v>
      </c>
      <c r="B237" s="60" t="s">
        <v>271</v>
      </c>
      <c r="C237" s="61" t="s">
        <v>22</v>
      </c>
      <c r="D237" s="62" t="s">
        <v>21</v>
      </c>
      <c r="E237" s="63" t="s">
        <v>22</v>
      </c>
      <c r="F237" s="61" t="s">
        <v>22</v>
      </c>
      <c r="G237" s="63" t="s">
        <v>22</v>
      </c>
      <c r="H237" s="99" t="s">
        <v>22</v>
      </c>
      <c r="I237" s="99">
        <f>VLOOKUP($B237,'Xwalk to ICIS Data Sub. Service'!$B$4:$O$410,9,FALSE)</f>
        <v>2</v>
      </c>
      <c r="J237" s="82">
        <f>VLOOKUP($B237,'Xwalk to ICIS Data Sub. Service'!$B$4:$O$410,10,FALSE)</f>
        <v>42725</v>
      </c>
      <c r="K237" s="86" t="str">
        <f>VLOOKUP($B237,'Xwalk to ICIS Data Sub. Service'!$B$4:$O$410,11,FALSE)</f>
        <v>5.10</v>
      </c>
      <c r="L237" s="86" t="str">
        <f>VLOOKUP($B237,'Xwalk to ICIS Data Sub. Service'!$B$4:$O$410,12,FALSE)</f>
        <v/>
      </c>
      <c r="M237" s="86" t="str">
        <f>VLOOKUP($B237,'Xwalk to ICIS Data Sub. Service'!$B$4:$O$410,13,FALSE)</f>
        <v>ICIS-NPDES</v>
      </c>
      <c r="N237" s="82" t="str">
        <f>VLOOKUP($B237,'Xwalk to ICIS Data Sub. Service'!$B$4:$O$410,14,FALSE)</f>
        <v>Yes</v>
      </c>
      <c r="O237" s="82" t="s">
        <v>245</v>
      </c>
    </row>
    <row r="238" spans="1:15" ht="30" x14ac:dyDescent="0.25">
      <c r="A238" s="111">
        <f t="shared" si="5"/>
        <v>229</v>
      </c>
      <c r="B238" s="60" t="s">
        <v>272</v>
      </c>
      <c r="C238" s="61" t="s">
        <v>22</v>
      </c>
      <c r="D238" s="62" t="s">
        <v>21</v>
      </c>
      <c r="E238" s="63" t="s">
        <v>22</v>
      </c>
      <c r="F238" s="61" t="s">
        <v>22</v>
      </c>
      <c r="G238" s="63" t="s">
        <v>22</v>
      </c>
      <c r="H238" s="99" t="s">
        <v>22</v>
      </c>
      <c r="I238" s="99">
        <f>VLOOKUP($B238,'Xwalk to ICIS Data Sub. Service'!$B$4:$O$410,9,FALSE)</f>
        <v>2</v>
      </c>
      <c r="J238" s="82">
        <f>VLOOKUP($B238,'Xwalk to ICIS Data Sub. Service'!$B$4:$O$410,10,FALSE)</f>
        <v>42725</v>
      </c>
      <c r="K238" s="86" t="str">
        <f>VLOOKUP($B238,'Xwalk to ICIS Data Sub. Service'!$B$4:$O$410,11,FALSE)</f>
        <v>5.10</v>
      </c>
      <c r="L238" s="86" t="str">
        <f>VLOOKUP($B238,'Xwalk to ICIS Data Sub. Service'!$B$4:$O$410,12,FALSE)</f>
        <v/>
      </c>
      <c r="M238" s="86" t="str">
        <f>VLOOKUP($B238,'Xwalk to ICIS Data Sub. Service'!$B$4:$O$410,13,FALSE)</f>
        <v>ICIS-NPDES</v>
      </c>
      <c r="N238" s="82" t="str">
        <f>VLOOKUP($B238,'Xwalk to ICIS Data Sub. Service'!$B$4:$O$410,14,FALSE)</f>
        <v>Yes</v>
      </c>
      <c r="O238" s="82" t="s">
        <v>245</v>
      </c>
    </row>
    <row r="239" spans="1:15" ht="30" x14ac:dyDescent="0.25">
      <c r="A239" s="111">
        <f t="shared" si="5"/>
        <v>230</v>
      </c>
      <c r="B239" s="60" t="s">
        <v>273</v>
      </c>
      <c r="C239" s="61" t="s">
        <v>22</v>
      </c>
      <c r="D239" s="62" t="s">
        <v>21</v>
      </c>
      <c r="E239" s="63" t="s">
        <v>22</v>
      </c>
      <c r="F239" s="61" t="s">
        <v>22</v>
      </c>
      <c r="G239" s="63" t="s">
        <v>22</v>
      </c>
      <c r="H239" s="99" t="s">
        <v>22</v>
      </c>
      <c r="I239" s="99">
        <f>VLOOKUP($B239,'Xwalk to ICIS Data Sub. Service'!$B$4:$O$410,9,FALSE)</f>
        <v>2</v>
      </c>
      <c r="J239" s="82">
        <f>VLOOKUP($B239,'Xwalk to ICIS Data Sub. Service'!$B$4:$O$410,10,FALSE)</f>
        <v>42725</v>
      </c>
      <c r="K239" s="86" t="str">
        <f>VLOOKUP($B239,'Xwalk to ICIS Data Sub. Service'!$B$4:$O$410,11,FALSE)</f>
        <v>5.10</v>
      </c>
      <c r="L239" s="86" t="str">
        <f>VLOOKUP($B239,'Xwalk to ICIS Data Sub. Service'!$B$4:$O$410,12,FALSE)</f>
        <v/>
      </c>
      <c r="M239" s="86" t="str">
        <f>VLOOKUP($B239,'Xwalk to ICIS Data Sub. Service'!$B$4:$O$410,13,FALSE)</f>
        <v>ICIS-NPDES</v>
      </c>
      <c r="N239" s="82" t="str">
        <f>VLOOKUP($B239,'Xwalk to ICIS Data Sub. Service'!$B$4:$O$410,14,FALSE)</f>
        <v>Yes</v>
      </c>
      <c r="O239" s="82" t="s">
        <v>245</v>
      </c>
    </row>
    <row r="240" spans="1:15" ht="27" customHeight="1" x14ac:dyDescent="0.25">
      <c r="A240" s="111">
        <f t="shared" si="5"/>
        <v>231</v>
      </c>
      <c r="B240" s="60" t="s">
        <v>274</v>
      </c>
      <c r="C240" s="61" t="s">
        <v>21</v>
      </c>
      <c r="D240" s="62" t="s">
        <v>22</v>
      </c>
      <c r="E240" s="63" t="s">
        <v>22</v>
      </c>
      <c r="F240" s="61" t="s">
        <v>22</v>
      </c>
      <c r="G240" s="63" t="s">
        <v>22</v>
      </c>
      <c r="H240" s="99" t="s">
        <v>22</v>
      </c>
      <c r="I240" s="99">
        <f>VLOOKUP($B240,'Xwalk to ICIS Data Sub. Service'!$B$4:$O$410,9,FALSE)</f>
        <v>2</v>
      </c>
      <c r="J240" s="82">
        <f>VLOOKUP($B240,'Xwalk to ICIS Data Sub. Service'!$B$4:$O$410,10,FALSE)</f>
        <v>42725</v>
      </c>
      <c r="K240" s="86" t="str">
        <f>VLOOKUP($B240,'Xwalk to ICIS Data Sub. Service'!$B$4:$O$410,11,FALSE)</f>
        <v>5.10</v>
      </c>
      <c r="L240" s="86" t="str">
        <f>VLOOKUP($B240,'Xwalk to ICIS Data Sub. Service'!$B$4:$O$410,12,FALSE)</f>
        <v/>
      </c>
      <c r="M240" s="86" t="str">
        <f>VLOOKUP($B240,'Xwalk to ICIS Data Sub. Service'!$B$4:$O$410,13,FALSE)</f>
        <v>ICIS-NPDES</v>
      </c>
      <c r="N240" s="82" t="str">
        <f>VLOOKUP($B240,'Xwalk to ICIS Data Sub. Service'!$B$4:$O$410,14,FALSE)</f>
        <v>Yes</v>
      </c>
      <c r="O240" s="82" t="s">
        <v>245</v>
      </c>
    </row>
    <row r="241" spans="1:15" ht="30" x14ac:dyDescent="0.25">
      <c r="A241" s="111">
        <f t="shared" si="5"/>
        <v>232</v>
      </c>
      <c r="B241" s="60" t="s">
        <v>275</v>
      </c>
      <c r="C241" s="61" t="s">
        <v>22</v>
      </c>
      <c r="D241" s="62" t="s">
        <v>21</v>
      </c>
      <c r="E241" s="63" t="s">
        <v>22</v>
      </c>
      <c r="F241" s="61" t="s">
        <v>22</v>
      </c>
      <c r="G241" s="63" t="s">
        <v>22</v>
      </c>
      <c r="H241" s="99" t="s">
        <v>22</v>
      </c>
      <c r="I241" s="99">
        <f>VLOOKUP($B241,'Xwalk to ICIS Data Sub. Service'!$B$4:$O$410,9,FALSE)</f>
        <v>2</v>
      </c>
      <c r="J241" s="82">
        <f>VLOOKUP($B241,'Xwalk to ICIS Data Sub. Service'!$B$4:$O$410,10,FALSE)</f>
        <v>42725</v>
      </c>
      <c r="K241" s="86" t="str">
        <f>VLOOKUP($B241,'Xwalk to ICIS Data Sub. Service'!$B$4:$O$410,11,FALSE)</f>
        <v>5.10</v>
      </c>
      <c r="L241" s="86" t="str">
        <f>VLOOKUP($B241,'Xwalk to ICIS Data Sub. Service'!$B$4:$O$410,12,FALSE)</f>
        <v/>
      </c>
      <c r="M241" s="86" t="str">
        <f>VLOOKUP($B241,'Xwalk to ICIS Data Sub. Service'!$B$4:$O$410,13,FALSE)</f>
        <v>ICIS-NPDES</v>
      </c>
      <c r="N241" s="82" t="str">
        <f>VLOOKUP($B241,'Xwalk to ICIS Data Sub. Service'!$B$4:$O$410,14,FALSE)</f>
        <v>Yes</v>
      </c>
      <c r="O241" s="82" t="s">
        <v>245</v>
      </c>
    </row>
    <row r="242" spans="1:15" ht="30" x14ac:dyDescent="0.25">
      <c r="A242" s="111">
        <f t="shared" si="5"/>
        <v>233</v>
      </c>
      <c r="B242" s="60" t="s">
        <v>276</v>
      </c>
      <c r="C242" s="61" t="s">
        <v>22</v>
      </c>
      <c r="D242" s="62" t="s">
        <v>21</v>
      </c>
      <c r="E242" s="63" t="s">
        <v>22</v>
      </c>
      <c r="F242" s="61" t="s">
        <v>22</v>
      </c>
      <c r="G242" s="63" t="s">
        <v>22</v>
      </c>
      <c r="H242" s="99" t="s">
        <v>22</v>
      </c>
      <c r="I242" s="99">
        <f>VLOOKUP($B242,'Xwalk to ICIS Data Sub. Service'!$B$4:$O$410,9,FALSE)</f>
        <v>2</v>
      </c>
      <c r="J242" s="82">
        <f>VLOOKUP($B242,'Xwalk to ICIS Data Sub. Service'!$B$4:$O$410,10,FALSE)</f>
        <v>42725</v>
      </c>
      <c r="K242" s="86" t="str">
        <f>VLOOKUP($B242,'Xwalk to ICIS Data Sub. Service'!$B$4:$O$410,11,FALSE)</f>
        <v>5.10</v>
      </c>
      <c r="L242" s="86" t="str">
        <f>VLOOKUP($B242,'Xwalk to ICIS Data Sub. Service'!$B$4:$O$410,12,FALSE)</f>
        <v/>
      </c>
      <c r="M242" s="86" t="str">
        <f>VLOOKUP($B242,'Xwalk to ICIS Data Sub. Service'!$B$4:$O$410,13,FALSE)</f>
        <v>ICIS-NPDES</v>
      </c>
      <c r="N242" s="82" t="str">
        <f>VLOOKUP($B242,'Xwalk to ICIS Data Sub. Service'!$B$4:$O$410,14,FALSE)</f>
        <v>Yes</v>
      </c>
      <c r="O242" s="82" t="s">
        <v>245</v>
      </c>
    </row>
    <row r="243" spans="1:15" x14ac:dyDescent="0.25">
      <c r="A243" s="111">
        <f t="shared" si="5"/>
        <v>234</v>
      </c>
      <c r="B243" s="60" t="s">
        <v>277</v>
      </c>
      <c r="C243" s="61" t="s">
        <v>22</v>
      </c>
      <c r="D243" s="62" t="s">
        <v>22</v>
      </c>
      <c r="E243" s="63"/>
      <c r="F243" s="61" t="s">
        <v>21</v>
      </c>
      <c r="G243" s="63" t="s">
        <v>22</v>
      </c>
      <c r="H243" s="99" t="s">
        <v>22</v>
      </c>
      <c r="I243" s="99">
        <f>VLOOKUP($B243,'Xwalk to ICIS Data Sub. Service'!$B$4:$O$410,9,FALSE)</f>
        <v>3</v>
      </c>
      <c r="J243" s="82">
        <f>VLOOKUP($B243,'Xwalk to ICIS Data Sub. Service'!$B$4:$O$410,10,FALSE)</f>
        <v>46012</v>
      </c>
      <c r="K243" s="86" t="str">
        <f>VLOOKUP($B243,'Xwalk to ICIS Data Sub. Service'!$B$4:$O$410,11,FALSE)</f>
        <v>5.10</v>
      </c>
      <c r="L243" s="86" t="str">
        <f>VLOOKUP($B243,'Xwalk to ICIS Data Sub. Service'!$B$4:$O$410,12,FALSE)</f>
        <v/>
      </c>
      <c r="M243" s="86" t="str">
        <f>VLOOKUP($B243,'Xwalk to ICIS Data Sub. Service'!$B$4:$O$410,13,FALSE)</f>
        <v>OECA Data Store</v>
      </c>
      <c r="N243" s="82" t="str">
        <f>VLOOKUP($B243,'Xwalk to ICIS Data Sub. Service'!$B$4:$O$410,14,FALSE)</f>
        <v>Yes</v>
      </c>
      <c r="O243" s="82"/>
    </row>
    <row r="244" spans="1:15" x14ac:dyDescent="0.25">
      <c r="A244" s="111">
        <f t="shared" si="5"/>
        <v>235</v>
      </c>
      <c r="B244" s="60" t="s">
        <v>278</v>
      </c>
      <c r="C244" s="61" t="s">
        <v>22</v>
      </c>
      <c r="D244" s="62" t="s">
        <v>22</v>
      </c>
      <c r="E244" s="63"/>
      <c r="F244" s="61" t="s">
        <v>22</v>
      </c>
      <c r="G244" s="63" t="s">
        <v>21</v>
      </c>
      <c r="H244" s="99" t="s">
        <v>22</v>
      </c>
      <c r="I244" s="99">
        <f>VLOOKUP($B244,'Xwalk to ICIS Data Sub. Service'!$B$4:$O$410,9,FALSE)</f>
        <v>3</v>
      </c>
      <c r="J244" s="82">
        <f>VLOOKUP($B244,'Xwalk to ICIS Data Sub. Service'!$B$4:$O$410,10,FALSE)</f>
        <v>46012</v>
      </c>
      <c r="K244" s="86" t="str">
        <f>VLOOKUP($B244,'Xwalk to ICIS Data Sub. Service'!$B$4:$O$410,11,FALSE)</f>
        <v>5.10</v>
      </c>
      <c r="L244" s="86" t="str">
        <f>VLOOKUP($B244,'Xwalk to ICIS Data Sub. Service'!$B$4:$O$410,12,FALSE)</f>
        <v/>
      </c>
      <c r="M244" s="86" t="str">
        <f>VLOOKUP($B244,'Xwalk to ICIS Data Sub. Service'!$B$4:$O$410,13,FALSE)</f>
        <v>OECA Data Store</v>
      </c>
      <c r="N244" s="82" t="str">
        <f>VLOOKUP($B244,'Xwalk to ICIS Data Sub. Service'!$B$4:$O$410,14,FALSE)</f>
        <v>Yes</v>
      </c>
      <c r="O244" s="82" t="s">
        <v>84</v>
      </c>
    </row>
    <row r="245" spans="1:15" x14ac:dyDescent="0.25">
      <c r="A245" s="111">
        <f t="shared" si="5"/>
        <v>236</v>
      </c>
      <c r="B245" s="60" t="s">
        <v>279</v>
      </c>
      <c r="C245" s="61" t="s">
        <v>22</v>
      </c>
      <c r="D245" s="62" t="s">
        <v>22</v>
      </c>
      <c r="E245" s="63"/>
      <c r="F245" s="61" t="s">
        <v>22</v>
      </c>
      <c r="G245" s="63" t="s">
        <v>21</v>
      </c>
      <c r="H245" s="99" t="s">
        <v>22</v>
      </c>
      <c r="I245" s="99">
        <f>VLOOKUP($B245,'Xwalk to ICIS Data Sub. Service'!$B$4:$O$410,9,FALSE)</f>
        <v>3</v>
      </c>
      <c r="J245" s="82">
        <f>VLOOKUP($B245,'Xwalk to ICIS Data Sub. Service'!$B$4:$O$410,10,FALSE)</f>
        <v>46012</v>
      </c>
      <c r="K245" s="86" t="str">
        <f>VLOOKUP($B245,'Xwalk to ICIS Data Sub. Service'!$B$4:$O$410,11,FALSE)</f>
        <v>5.10</v>
      </c>
      <c r="L245" s="86" t="str">
        <f>VLOOKUP($B245,'Xwalk to ICIS Data Sub. Service'!$B$4:$O$410,12,FALSE)</f>
        <v/>
      </c>
      <c r="M245" s="86" t="str">
        <f>VLOOKUP($B245,'Xwalk to ICIS Data Sub. Service'!$B$4:$O$410,13,FALSE)</f>
        <v>OECA Data Store</v>
      </c>
      <c r="N245" s="82" t="str">
        <f>VLOOKUP($B245,'Xwalk to ICIS Data Sub. Service'!$B$4:$O$410,14,FALSE)</f>
        <v>Yes</v>
      </c>
      <c r="O245" s="82" t="s">
        <v>84</v>
      </c>
    </row>
    <row r="246" spans="1:15" x14ac:dyDescent="0.25">
      <c r="A246" s="111">
        <f t="shared" si="5"/>
        <v>237</v>
      </c>
      <c r="B246" s="60" t="s">
        <v>280</v>
      </c>
      <c r="C246" s="61" t="s">
        <v>22</v>
      </c>
      <c r="D246" s="62" t="s">
        <v>22</v>
      </c>
      <c r="E246" s="63"/>
      <c r="F246" s="61" t="s">
        <v>22</v>
      </c>
      <c r="G246" s="63" t="s">
        <v>21</v>
      </c>
      <c r="H246" s="99" t="s">
        <v>22</v>
      </c>
      <c r="I246" s="99">
        <f>VLOOKUP($B246,'Xwalk to ICIS Data Sub. Service'!$B$4:$O$410,9,FALSE)</f>
        <v>3</v>
      </c>
      <c r="J246" s="82">
        <f>VLOOKUP($B246,'Xwalk to ICIS Data Sub. Service'!$B$4:$O$410,10,FALSE)</f>
        <v>46012</v>
      </c>
      <c r="K246" s="86" t="str">
        <f>VLOOKUP($B246,'Xwalk to ICIS Data Sub. Service'!$B$4:$O$410,11,FALSE)</f>
        <v>5.10</v>
      </c>
      <c r="L246" s="86" t="str">
        <f>VLOOKUP($B246,'Xwalk to ICIS Data Sub. Service'!$B$4:$O$410,12,FALSE)</f>
        <v/>
      </c>
      <c r="M246" s="86" t="str">
        <f>VLOOKUP($B246,'Xwalk to ICIS Data Sub. Service'!$B$4:$O$410,13,FALSE)</f>
        <v>OECA Data Store</v>
      </c>
      <c r="N246" s="82" t="str">
        <f>VLOOKUP($B246,'Xwalk to ICIS Data Sub. Service'!$B$4:$O$410,14,FALSE)</f>
        <v>Yes</v>
      </c>
      <c r="O246" s="82" t="s">
        <v>84</v>
      </c>
    </row>
    <row r="247" spans="1:15" x14ac:dyDescent="0.25">
      <c r="A247" s="111">
        <f t="shared" si="5"/>
        <v>238</v>
      </c>
      <c r="B247" s="60" t="s">
        <v>281</v>
      </c>
      <c r="C247" s="61" t="s">
        <v>22</v>
      </c>
      <c r="D247" s="62" t="s">
        <v>22</v>
      </c>
      <c r="E247" s="63"/>
      <c r="F247" s="61" t="s">
        <v>22</v>
      </c>
      <c r="G247" s="63" t="s">
        <v>21</v>
      </c>
      <c r="H247" s="99" t="s">
        <v>22</v>
      </c>
      <c r="I247" s="99">
        <f>VLOOKUP($B247,'Xwalk to ICIS Data Sub. Service'!$B$4:$O$410,9,FALSE)</f>
        <v>3</v>
      </c>
      <c r="J247" s="82">
        <f>VLOOKUP($B247,'Xwalk to ICIS Data Sub. Service'!$B$4:$O$410,10,FALSE)</f>
        <v>46012</v>
      </c>
      <c r="K247" s="86" t="str">
        <f>VLOOKUP($B247,'Xwalk to ICIS Data Sub. Service'!$B$4:$O$410,11,FALSE)</f>
        <v>5.10</v>
      </c>
      <c r="L247" s="86" t="str">
        <f>VLOOKUP($B247,'Xwalk to ICIS Data Sub. Service'!$B$4:$O$410,12,FALSE)</f>
        <v/>
      </c>
      <c r="M247" s="86" t="str">
        <f>VLOOKUP($B247,'Xwalk to ICIS Data Sub. Service'!$B$4:$O$410,13,FALSE)</f>
        <v>OECA Data Store</v>
      </c>
      <c r="N247" s="82" t="str">
        <f>VLOOKUP($B247,'Xwalk to ICIS Data Sub. Service'!$B$4:$O$410,14,FALSE)</f>
        <v>Yes</v>
      </c>
      <c r="O247" s="82" t="s">
        <v>84</v>
      </c>
    </row>
    <row r="248" spans="1:15" ht="30" x14ac:dyDescent="0.25">
      <c r="A248" s="111">
        <f t="shared" si="5"/>
        <v>239</v>
      </c>
      <c r="B248" s="60" t="s">
        <v>282</v>
      </c>
      <c r="C248" s="61" t="s">
        <v>22</v>
      </c>
      <c r="D248" s="62" t="s">
        <v>22</v>
      </c>
      <c r="E248" s="63"/>
      <c r="F248" s="61" t="s">
        <v>22</v>
      </c>
      <c r="G248" s="63" t="s">
        <v>21</v>
      </c>
      <c r="H248" s="99" t="s">
        <v>22</v>
      </c>
      <c r="I248" s="99">
        <f>VLOOKUP($B248,'Xwalk to ICIS Data Sub. Service'!$B$4:$O$410,9,FALSE)</f>
        <v>3</v>
      </c>
      <c r="J248" s="82">
        <f>VLOOKUP($B248,'Xwalk to ICIS Data Sub. Service'!$B$4:$O$410,10,FALSE)</f>
        <v>46012</v>
      </c>
      <c r="K248" s="86" t="str">
        <f>VLOOKUP($B248,'Xwalk to ICIS Data Sub. Service'!$B$4:$O$410,11,FALSE)</f>
        <v>5.16</v>
      </c>
      <c r="L248" s="86">
        <f>VLOOKUP($B248,'Xwalk to ICIS Data Sub. Service'!$B$4:$O$410,12,FALSE)</f>
        <v>0</v>
      </c>
      <c r="M248" s="86" t="str">
        <f>VLOOKUP($B248,'Xwalk to ICIS Data Sub. Service'!$B$4:$O$410,13,FALSE)</f>
        <v>OECA Data Store</v>
      </c>
      <c r="N248" s="82" t="str">
        <f>VLOOKUP($B248,'Xwalk to ICIS Data Sub. Service'!$B$4:$O$410,14,FALSE)</f>
        <v>No</v>
      </c>
      <c r="O248" s="82" t="s">
        <v>135</v>
      </c>
    </row>
    <row r="249" spans="1:15" ht="30" x14ac:dyDescent="0.25">
      <c r="A249" s="111">
        <f t="shared" si="5"/>
        <v>240</v>
      </c>
      <c r="B249" s="60" t="s">
        <v>283</v>
      </c>
      <c r="C249" s="61" t="s">
        <v>22</v>
      </c>
      <c r="D249" s="62" t="s">
        <v>22</v>
      </c>
      <c r="E249" s="63"/>
      <c r="F249" s="61" t="s">
        <v>22</v>
      </c>
      <c r="G249" s="63" t="s">
        <v>21</v>
      </c>
      <c r="H249" s="99" t="s">
        <v>22</v>
      </c>
      <c r="I249" s="99">
        <f>VLOOKUP($B249,'Xwalk to ICIS Data Sub. Service'!$B$4:$O$410,9,FALSE)</f>
        <v>3</v>
      </c>
      <c r="J249" s="82">
        <f>VLOOKUP($B249,'Xwalk to ICIS Data Sub. Service'!$B$4:$O$410,10,FALSE)</f>
        <v>46012</v>
      </c>
      <c r="K249" s="86" t="str">
        <f>VLOOKUP($B249,'Xwalk to ICIS Data Sub. Service'!$B$4:$O$410,11,FALSE)</f>
        <v>5.16</v>
      </c>
      <c r="L249" s="86">
        <f>VLOOKUP($B249,'Xwalk to ICIS Data Sub. Service'!$B$4:$O$410,12,FALSE)</f>
        <v>0</v>
      </c>
      <c r="M249" s="86" t="str">
        <f>VLOOKUP($B249,'Xwalk to ICIS Data Sub. Service'!$B$4:$O$410,13,FALSE)</f>
        <v>OECA Data Store</v>
      </c>
      <c r="N249" s="82" t="str">
        <f>VLOOKUP($B249,'Xwalk to ICIS Data Sub. Service'!$B$4:$O$410,14,FALSE)</f>
        <v>No</v>
      </c>
      <c r="O249" s="82" t="s">
        <v>135</v>
      </c>
    </row>
    <row r="250" spans="1:15" ht="30" x14ac:dyDescent="0.25">
      <c r="A250" s="111">
        <f t="shared" si="5"/>
        <v>241</v>
      </c>
      <c r="B250" s="60" t="s">
        <v>284</v>
      </c>
      <c r="C250" s="61" t="s">
        <v>22</v>
      </c>
      <c r="D250" s="62" t="s">
        <v>22</v>
      </c>
      <c r="E250" s="63"/>
      <c r="F250" s="61" t="s">
        <v>22</v>
      </c>
      <c r="G250" s="63" t="s">
        <v>21</v>
      </c>
      <c r="H250" s="99" t="s">
        <v>22</v>
      </c>
      <c r="I250" s="99">
        <f>VLOOKUP($B250,'Xwalk to ICIS Data Sub. Service'!$B$4:$O$410,9,FALSE)</f>
        <v>3</v>
      </c>
      <c r="J250" s="82">
        <f>VLOOKUP($B250,'Xwalk to ICIS Data Sub. Service'!$B$4:$O$410,10,FALSE)</f>
        <v>46012</v>
      </c>
      <c r="K250" s="86" t="str">
        <f>VLOOKUP($B250,'Xwalk to ICIS Data Sub. Service'!$B$4:$O$410,11,FALSE)</f>
        <v>5.16</v>
      </c>
      <c r="L250" s="86">
        <f>VLOOKUP($B250,'Xwalk to ICIS Data Sub. Service'!$B$4:$O$410,12,FALSE)</f>
        <v>0</v>
      </c>
      <c r="M250" s="86" t="str">
        <f>VLOOKUP($B250,'Xwalk to ICIS Data Sub. Service'!$B$4:$O$410,13,FALSE)</f>
        <v>OECA Data Store</v>
      </c>
      <c r="N250" s="82" t="str">
        <f>VLOOKUP($B250,'Xwalk to ICIS Data Sub. Service'!$B$4:$O$410,14,FALSE)</f>
        <v>No</v>
      </c>
      <c r="O250" s="82" t="s">
        <v>135</v>
      </c>
    </row>
    <row r="251" spans="1:15" ht="30" x14ac:dyDescent="0.25">
      <c r="A251" s="111">
        <f t="shared" si="5"/>
        <v>242</v>
      </c>
      <c r="B251" s="60" t="s">
        <v>285</v>
      </c>
      <c r="C251" s="61" t="s">
        <v>22</v>
      </c>
      <c r="D251" s="62" t="s">
        <v>22</v>
      </c>
      <c r="E251" s="63"/>
      <c r="F251" s="61" t="s">
        <v>22</v>
      </c>
      <c r="G251" s="63" t="s">
        <v>21</v>
      </c>
      <c r="H251" s="99" t="s">
        <v>22</v>
      </c>
      <c r="I251" s="99">
        <f>VLOOKUP($B251,'Xwalk to ICIS Data Sub. Service'!$B$4:$O$410,9,FALSE)</f>
        <v>3</v>
      </c>
      <c r="J251" s="82">
        <f>VLOOKUP($B251,'Xwalk to ICIS Data Sub. Service'!$B$4:$O$410,10,FALSE)</f>
        <v>46012</v>
      </c>
      <c r="K251" s="86" t="str">
        <f>VLOOKUP($B251,'Xwalk to ICIS Data Sub. Service'!$B$4:$O$410,11,FALSE)</f>
        <v>5.16</v>
      </c>
      <c r="L251" s="86">
        <f>VLOOKUP($B251,'Xwalk to ICIS Data Sub. Service'!$B$4:$O$410,12,FALSE)</f>
        <v>0</v>
      </c>
      <c r="M251" s="86" t="str">
        <f>VLOOKUP($B251,'Xwalk to ICIS Data Sub. Service'!$B$4:$O$410,13,FALSE)</f>
        <v>OECA Data Store</v>
      </c>
      <c r="N251" s="82" t="str">
        <f>VLOOKUP($B251,'Xwalk to ICIS Data Sub. Service'!$B$4:$O$410,14,FALSE)</f>
        <v>No</v>
      </c>
      <c r="O251" s="82" t="s">
        <v>135</v>
      </c>
    </row>
    <row r="252" spans="1:15" ht="30" x14ac:dyDescent="0.25">
      <c r="A252" s="111">
        <f t="shared" si="5"/>
        <v>243</v>
      </c>
      <c r="B252" s="60" t="s">
        <v>286</v>
      </c>
      <c r="C252" s="61" t="s">
        <v>22</v>
      </c>
      <c r="D252" s="62" t="s">
        <v>22</v>
      </c>
      <c r="E252" s="63"/>
      <c r="F252" s="61" t="s">
        <v>22</v>
      </c>
      <c r="G252" s="63" t="s">
        <v>21</v>
      </c>
      <c r="H252" s="99" t="s">
        <v>22</v>
      </c>
      <c r="I252" s="99">
        <f>VLOOKUP($B252,'Xwalk to ICIS Data Sub. Service'!$B$4:$O$410,9,FALSE)</f>
        <v>3</v>
      </c>
      <c r="J252" s="82">
        <f>VLOOKUP($B252,'Xwalk to ICIS Data Sub. Service'!$B$4:$O$410,10,FALSE)</f>
        <v>46012</v>
      </c>
      <c r="K252" s="86" t="str">
        <f>VLOOKUP($B252,'Xwalk to ICIS Data Sub. Service'!$B$4:$O$410,11,FALSE)</f>
        <v>5.16</v>
      </c>
      <c r="L252" s="86">
        <f>VLOOKUP($B252,'Xwalk to ICIS Data Sub. Service'!$B$4:$O$410,12,FALSE)</f>
        <v>0</v>
      </c>
      <c r="M252" s="86" t="str">
        <f>VLOOKUP($B252,'Xwalk to ICIS Data Sub. Service'!$B$4:$O$410,13,FALSE)</f>
        <v>OECA Data Store</v>
      </c>
      <c r="N252" s="82" t="str">
        <f>VLOOKUP($B252,'Xwalk to ICIS Data Sub. Service'!$B$4:$O$410,14,FALSE)</f>
        <v>No</v>
      </c>
      <c r="O252" s="82" t="s">
        <v>135</v>
      </c>
    </row>
    <row r="253" spans="1:15" ht="27.75" customHeight="1" x14ac:dyDescent="0.25">
      <c r="A253" s="111">
        <f t="shared" si="5"/>
        <v>244</v>
      </c>
      <c r="B253" s="60" t="s">
        <v>287</v>
      </c>
      <c r="C253" s="61" t="s">
        <v>22</v>
      </c>
      <c r="D253" s="62" t="s">
        <v>22</v>
      </c>
      <c r="E253" s="63"/>
      <c r="F253" s="61" t="s">
        <v>22</v>
      </c>
      <c r="G253" s="63" t="s">
        <v>21</v>
      </c>
      <c r="H253" s="99" t="s">
        <v>22</v>
      </c>
      <c r="I253" s="99">
        <f>VLOOKUP($B253,'Xwalk to ICIS Data Sub. Service'!$B$4:$O$410,9,FALSE)</f>
        <v>3</v>
      </c>
      <c r="J253" s="82">
        <f>VLOOKUP($B253,'Xwalk to ICIS Data Sub. Service'!$B$4:$O$410,10,FALSE)</f>
        <v>46012</v>
      </c>
      <c r="K253" s="86" t="str">
        <f>VLOOKUP($B253,'Xwalk to ICIS Data Sub. Service'!$B$4:$O$410,11,FALSE)</f>
        <v>5.16</v>
      </c>
      <c r="L253" s="86">
        <f>VLOOKUP($B253,'Xwalk to ICIS Data Sub. Service'!$B$4:$O$410,12,FALSE)</f>
        <v>0</v>
      </c>
      <c r="M253" s="86" t="str">
        <f>VLOOKUP($B253,'Xwalk to ICIS Data Sub. Service'!$B$4:$O$410,13,FALSE)</f>
        <v>OECA Data Store</v>
      </c>
      <c r="N253" s="82" t="str">
        <f>VLOOKUP($B253,'Xwalk to ICIS Data Sub. Service'!$B$4:$O$410,14,FALSE)</f>
        <v>No</v>
      </c>
      <c r="O253" s="82" t="s">
        <v>135</v>
      </c>
    </row>
    <row r="254" spans="1:15" ht="30" x14ac:dyDescent="0.25">
      <c r="A254" s="111">
        <f t="shared" si="5"/>
        <v>245</v>
      </c>
      <c r="B254" s="60" t="s">
        <v>288</v>
      </c>
      <c r="C254" s="61" t="s">
        <v>22</v>
      </c>
      <c r="D254" s="62" t="s">
        <v>22</v>
      </c>
      <c r="E254" s="63"/>
      <c r="F254" s="61" t="s">
        <v>22</v>
      </c>
      <c r="G254" s="63" t="s">
        <v>21</v>
      </c>
      <c r="H254" s="99" t="s">
        <v>22</v>
      </c>
      <c r="I254" s="99">
        <f>VLOOKUP($B254,'Xwalk to ICIS Data Sub. Service'!$B$4:$O$410,9,FALSE)</f>
        <v>3</v>
      </c>
      <c r="J254" s="82">
        <f>VLOOKUP($B254,'Xwalk to ICIS Data Sub. Service'!$B$4:$O$410,10,FALSE)</f>
        <v>46012</v>
      </c>
      <c r="K254" s="86" t="str">
        <f>VLOOKUP($B254,'Xwalk to ICIS Data Sub. Service'!$B$4:$O$410,11,FALSE)</f>
        <v>5.16</v>
      </c>
      <c r="L254" s="86">
        <f>VLOOKUP($B254,'Xwalk to ICIS Data Sub. Service'!$B$4:$O$410,12,FALSE)</f>
        <v>0</v>
      </c>
      <c r="M254" s="86" t="str">
        <f>VLOOKUP($B254,'Xwalk to ICIS Data Sub. Service'!$B$4:$O$410,13,FALSE)</f>
        <v>OECA Data Store</v>
      </c>
      <c r="N254" s="82" t="str">
        <f>VLOOKUP($B254,'Xwalk to ICIS Data Sub. Service'!$B$4:$O$410,14,FALSE)</f>
        <v>No</v>
      </c>
      <c r="O254" s="82" t="s">
        <v>135</v>
      </c>
    </row>
    <row r="255" spans="1:15" ht="30" x14ac:dyDescent="0.25">
      <c r="A255" s="111">
        <f t="shared" si="5"/>
        <v>246</v>
      </c>
      <c r="B255" s="60" t="s">
        <v>289</v>
      </c>
      <c r="C255" s="61" t="s">
        <v>22</v>
      </c>
      <c r="D255" s="62" t="s">
        <v>22</v>
      </c>
      <c r="E255" s="63"/>
      <c r="F255" s="61" t="s">
        <v>22</v>
      </c>
      <c r="G255" s="63" t="s">
        <v>21</v>
      </c>
      <c r="H255" s="99" t="s">
        <v>22</v>
      </c>
      <c r="I255" s="99">
        <f>VLOOKUP($B255,'Xwalk to ICIS Data Sub. Service'!$B$4:$O$410,9,FALSE)</f>
        <v>3</v>
      </c>
      <c r="J255" s="82">
        <f>VLOOKUP($B255,'Xwalk to ICIS Data Sub. Service'!$B$4:$O$410,10,FALSE)</f>
        <v>46012</v>
      </c>
      <c r="K255" s="86" t="str">
        <f>VLOOKUP($B255,'Xwalk to ICIS Data Sub. Service'!$B$4:$O$410,11,FALSE)</f>
        <v>5.16</v>
      </c>
      <c r="L255" s="86">
        <f>VLOOKUP($B255,'Xwalk to ICIS Data Sub. Service'!$B$4:$O$410,12,FALSE)</f>
        <v>0</v>
      </c>
      <c r="M255" s="86" t="str">
        <f>VLOOKUP($B255,'Xwalk to ICIS Data Sub. Service'!$B$4:$O$410,13,FALSE)</f>
        <v>OECA Data Store</v>
      </c>
      <c r="N255" s="82" t="str">
        <f>VLOOKUP($B255,'Xwalk to ICIS Data Sub. Service'!$B$4:$O$410,14,FALSE)</f>
        <v>No</v>
      </c>
      <c r="O255" s="82" t="s">
        <v>135</v>
      </c>
    </row>
    <row r="256" spans="1:15" ht="30" x14ac:dyDescent="0.25">
      <c r="A256" s="111">
        <f t="shared" si="5"/>
        <v>247</v>
      </c>
      <c r="B256" s="60" t="s">
        <v>290</v>
      </c>
      <c r="C256" s="61" t="s">
        <v>22</v>
      </c>
      <c r="D256" s="62" t="s">
        <v>22</v>
      </c>
      <c r="E256" s="63"/>
      <c r="F256" s="61" t="s">
        <v>22</v>
      </c>
      <c r="G256" s="63" t="s">
        <v>21</v>
      </c>
      <c r="H256" s="99" t="s">
        <v>22</v>
      </c>
      <c r="I256" s="99">
        <f>VLOOKUP($B256,'Xwalk to ICIS Data Sub. Service'!$B$4:$O$410,9,FALSE)</f>
        <v>3</v>
      </c>
      <c r="J256" s="82">
        <f>VLOOKUP($B256,'Xwalk to ICIS Data Sub. Service'!$B$4:$O$410,10,FALSE)</f>
        <v>46012</v>
      </c>
      <c r="K256" s="86" t="str">
        <f>VLOOKUP($B256,'Xwalk to ICIS Data Sub. Service'!$B$4:$O$410,11,FALSE)</f>
        <v>5.16</v>
      </c>
      <c r="L256" s="86">
        <f>VLOOKUP($B256,'Xwalk to ICIS Data Sub. Service'!$B$4:$O$410,12,FALSE)</f>
        <v>0</v>
      </c>
      <c r="M256" s="86" t="str">
        <f>VLOOKUP($B256,'Xwalk to ICIS Data Sub. Service'!$B$4:$O$410,13,FALSE)</f>
        <v>OECA Data Store</v>
      </c>
      <c r="N256" s="82" t="str">
        <f>VLOOKUP($B256,'Xwalk to ICIS Data Sub. Service'!$B$4:$O$410,14,FALSE)</f>
        <v>No</v>
      </c>
      <c r="O256" s="82" t="s">
        <v>135</v>
      </c>
    </row>
    <row r="257" spans="1:15" ht="30" x14ac:dyDescent="0.25">
      <c r="A257" s="111">
        <f t="shared" si="5"/>
        <v>248</v>
      </c>
      <c r="B257" s="60" t="s">
        <v>291</v>
      </c>
      <c r="C257" s="61" t="s">
        <v>22</v>
      </c>
      <c r="D257" s="62" t="s">
        <v>22</v>
      </c>
      <c r="E257" s="63"/>
      <c r="F257" s="61" t="s">
        <v>22</v>
      </c>
      <c r="G257" s="63" t="s">
        <v>21</v>
      </c>
      <c r="H257" s="99" t="s">
        <v>22</v>
      </c>
      <c r="I257" s="99">
        <f>VLOOKUP($B257,'Xwalk to ICIS Data Sub. Service'!$B$4:$O$410,9,FALSE)</f>
        <v>3</v>
      </c>
      <c r="J257" s="82">
        <f>VLOOKUP($B257,'Xwalk to ICIS Data Sub. Service'!$B$4:$O$410,10,FALSE)</f>
        <v>46012</v>
      </c>
      <c r="K257" s="86" t="str">
        <f>VLOOKUP($B257,'Xwalk to ICIS Data Sub. Service'!$B$4:$O$410,11,FALSE)</f>
        <v>5.16</v>
      </c>
      <c r="L257" s="86">
        <f>VLOOKUP($B257,'Xwalk to ICIS Data Sub. Service'!$B$4:$O$410,12,FALSE)</f>
        <v>0</v>
      </c>
      <c r="M257" s="86" t="str">
        <f>VLOOKUP($B257,'Xwalk to ICIS Data Sub. Service'!$B$4:$O$410,13,FALSE)</f>
        <v>OECA Data Store</v>
      </c>
      <c r="N257" s="82" t="str">
        <f>VLOOKUP($B257,'Xwalk to ICIS Data Sub. Service'!$B$4:$O$410,14,FALSE)</f>
        <v>No</v>
      </c>
      <c r="O257" s="82" t="s">
        <v>135</v>
      </c>
    </row>
    <row r="258" spans="1:15" ht="30" x14ac:dyDescent="0.25">
      <c r="A258" s="111">
        <f t="shared" si="5"/>
        <v>249</v>
      </c>
      <c r="B258" s="60" t="s">
        <v>292</v>
      </c>
      <c r="C258" s="61" t="s">
        <v>22</v>
      </c>
      <c r="D258" s="62" t="s">
        <v>22</v>
      </c>
      <c r="E258" s="63"/>
      <c r="F258" s="61" t="s">
        <v>22</v>
      </c>
      <c r="G258" s="63" t="s">
        <v>21</v>
      </c>
      <c r="H258" s="99" t="s">
        <v>22</v>
      </c>
      <c r="I258" s="99">
        <f>VLOOKUP($B258,'Xwalk to ICIS Data Sub. Service'!$B$4:$O$410,9,FALSE)</f>
        <v>3</v>
      </c>
      <c r="J258" s="82">
        <f>VLOOKUP($B258,'Xwalk to ICIS Data Sub. Service'!$B$4:$O$410,10,FALSE)</f>
        <v>46012</v>
      </c>
      <c r="K258" s="86" t="str">
        <f>VLOOKUP($B258,'Xwalk to ICIS Data Sub. Service'!$B$4:$O$410,11,FALSE)</f>
        <v>5.16</v>
      </c>
      <c r="L258" s="86">
        <f>VLOOKUP($B258,'Xwalk to ICIS Data Sub. Service'!$B$4:$O$410,12,FALSE)</f>
        <v>0</v>
      </c>
      <c r="M258" s="86" t="str">
        <f>VLOOKUP($B258,'Xwalk to ICIS Data Sub. Service'!$B$4:$O$410,13,FALSE)</f>
        <v>OECA Data Store</v>
      </c>
      <c r="N258" s="82" t="str">
        <f>VLOOKUP($B258,'Xwalk to ICIS Data Sub. Service'!$B$4:$O$410,14,FALSE)</f>
        <v>No</v>
      </c>
      <c r="O258" s="82" t="s">
        <v>135</v>
      </c>
    </row>
    <row r="259" spans="1:15" ht="35.1" customHeight="1" x14ac:dyDescent="0.25">
      <c r="A259" s="111">
        <f t="shared" si="5"/>
        <v>250</v>
      </c>
      <c r="B259" s="60" t="s">
        <v>293</v>
      </c>
      <c r="C259" s="61" t="s">
        <v>22</v>
      </c>
      <c r="D259" s="62" t="s">
        <v>22</v>
      </c>
      <c r="E259" s="63"/>
      <c r="F259" s="61" t="s">
        <v>22</v>
      </c>
      <c r="G259" s="63" t="s">
        <v>21</v>
      </c>
      <c r="H259" s="99" t="s">
        <v>22</v>
      </c>
      <c r="I259" s="99">
        <f>VLOOKUP($B259,'Xwalk to ICIS Data Sub. Service'!$B$4:$O$410,9,FALSE)</f>
        <v>3</v>
      </c>
      <c r="J259" s="82">
        <f>VLOOKUP($B259,'Xwalk to ICIS Data Sub. Service'!$B$4:$O$410,10,FALSE)</f>
        <v>46012</v>
      </c>
      <c r="K259" s="86" t="str">
        <f>VLOOKUP($B259,'Xwalk to ICIS Data Sub. Service'!$B$4:$O$410,11,FALSE)</f>
        <v>5.16</v>
      </c>
      <c r="L259" s="86">
        <f>VLOOKUP($B259,'Xwalk to ICIS Data Sub. Service'!$B$4:$O$410,12,FALSE)</f>
        <v>0</v>
      </c>
      <c r="M259" s="86" t="str">
        <f>VLOOKUP($B259,'Xwalk to ICIS Data Sub. Service'!$B$4:$O$410,13,FALSE)</f>
        <v>OECA Data Store</v>
      </c>
      <c r="N259" s="82" t="str">
        <f>VLOOKUP($B259,'Xwalk to ICIS Data Sub. Service'!$B$4:$O$410,14,FALSE)</f>
        <v>No</v>
      </c>
      <c r="O259" s="82" t="s">
        <v>135</v>
      </c>
    </row>
    <row r="260" spans="1:15" ht="30.95" customHeight="1" x14ac:dyDescent="0.25">
      <c r="A260" s="111">
        <f t="shared" si="5"/>
        <v>251</v>
      </c>
      <c r="B260" s="60" t="s">
        <v>294</v>
      </c>
      <c r="C260" s="61" t="s">
        <v>22</v>
      </c>
      <c r="D260" s="62" t="s">
        <v>22</v>
      </c>
      <c r="E260" s="63"/>
      <c r="F260" s="61" t="s">
        <v>22</v>
      </c>
      <c r="G260" s="63" t="s">
        <v>21</v>
      </c>
      <c r="H260" s="99" t="s">
        <v>22</v>
      </c>
      <c r="I260" s="99">
        <f>VLOOKUP($B260,'Xwalk to ICIS Data Sub. Service'!$B$4:$O$410,9,FALSE)</f>
        <v>3</v>
      </c>
      <c r="J260" s="82">
        <f>VLOOKUP($B260,'Xwalk to ICIS Data Sub. Service'!$B$4:$O$410,10,FALSE)</f>
        <v>46012</v>
      </c>
      <c r="K260" s="86" t="str">
        <f>VLOOKUP($B260,'Xwalk to ICIS Data Sub. Service'!$B$4:$O$410,11,FALSE)</f>
        <v>5.16</v>
      </c>
      <c r="L260" s="86">
        <f>VLOOKUP($B260,'Xwalk to ICIS Data Sub. Service'!$B$4:$O$410,12,FALSE)</f>
        <v>0</v>
      </c>
      <c r="M260" s="86" t="str">
        <f>VLOOKUP($B260,'Xwalk to ICIS Data Sub. Service'!$B$4:$O$410,13,FALSE)</f>
        <v>OECA Data Store</v>
      </c>
      <c r="N260" s="82" t="str">
        <f>VLOOKUP($B260,'Xwalk to ICIS Data Sub. Service'!$B$4:$O$410,14,FALSE)</f>
        <v>No</v>
      </c>
      <c r="O260" s="82" t="s">
        <v>135</v>
      </c>
    </row>
    <row r="261" spans="1:15" ht="98.1" customHeight="1" x14ac:dyDescent="0.25">
      <c r="A261" s="111">
        <f t="shared" si="5"/>
        <v>252</v>
      </c>
      <c r="B261" s="60" t="s">
        <v>295</v>
      </c>
      <c r="C261" s="61" t="s">
        <v>22</v>
      </c>
      <c r="D261" s="62" t="s">
        <v>22</v>
      </c>
      <c r="E261" s="63" t="s">
        <v>21</v>
      </c>
      <c r="F261" s="61" t="s">
        <v>22</v>
      </c>
      <c r="G261" s="63"/>
      <c r="H261" s="99" t="s">
        <v>22</v>
      </c>
      <c r="I261" s="99">
        <f>VLOOKUP($B261,'Xwalk to ICIS Data Sub. Service'!$B$4:$O$410,9,FALSE)</f>
        <v>2</v>
      </c>
      <c r="J261" s="82">
        <f>VLOOKUP($B261,'Xwalk to ICIS Data Sub. Service'!$B$4:$O$410,10,FALSE)</f>
        <v>42725</v>
      </c>
      <c r="K261" s="86" t="str">
        <f>VLOOKUP($B261,'Xwalk to ICIS Data Sub. Service'!$B$4:$O$410,11,FALSE)</f>
        <v>5.16</v>
      </c>
      <c r="L261" s="86">
        <f>VLOOKUP($B261,'Xwalk to ICIS Data Sub. Service'!$B$4:$O$410,12,FALSE)</f>
        <v>0</v>
      </c>
      <c r="M261" s="86" t="str">
        <f>VLOOKUP($B261,'Xwalk to ICIS Data Sub. Service'!$B$4:$O$410,13,FALSE)</f>
        <v>ICIS-NPDES</v>
      </c>
      <c r="N261" s="82" t="str">
        <f>VLOOKUP($B261,'Xwalk to ICIS Data Sub. Service'!$B$4:$O$410,14,FALSE)</f>
        <v>Yes</v>
      </c>
      <c r="O261" s="82" t="s">
        <v>296</v>
      </c>
    </row>
    <row r="262" spans="1:15" x14ac:dyDescent="0.25">
      <c r="A262" s="111">
        <f t="shared" si="5"/>
        <v>253</v>
      </c>
      <c r="B262" s="60" t="s">
        <v>297</v>
      </c>
      <c r="C262" s="61" t="s">
        <v>22</v>
      </c>
      <c r="D262" s="62" t="s">
        <v>22</v>
      </c>
      <c r="E262" s="63" t="s">
        <v>22</v>
      </c>
      <c r="F262" s="61" t="s">
        <v>22</v>
      </c>
      <c r="G262" s="63" t="s">
        <v>21</v>
      </c>
      <c r="H262" s="99" t="s">
        <v>22</v>
      </c>
      <c r="I262" s="99">
        <f>VLOOKUP($B262,'Xwalk to ICIS Data Sub. Service'!$B$4:$O$410,9,FALSE)</f>
        <v>3</v>
      </c>
      <c r="J262" s="82">
        <f>VLOOKUP($B262,'Xwalk to ICIS Data Sub. Service'!$B$4:$O$410,10,FALSE)</f>
        <v>46012</v>
      </c>
      <c r="K262" s="86" t="str">
        <f>VLOOKUP($B262,'Xwalk to ICIS Data Sub. Service'!$B$4:$O$410,11,FALSE)</f>
        <v>5.15</v>
      </c>
      <c r="L262" s="86" t="str">
        <f>VLOOKUP($B262,'Xwalk to ICIS Data Sub. Service'!$B$4:$O$410,12,FALSE)</f>
        <v/>
      </c>
      <c r="M262" s="86" t="str">
        <f>VLOOKUP($B262,'Xwalk to ICIS Data Sub. Service'!$B$4:$O$410,13,FALSE)</f>
        <v>OECA Data Store</v>
      </c>
      <c r="N262" s="82" t="str">
        <f>VLOOKUP($B262,'Xwalk to ICIS Data Sub. Service'!$B$4:$O$410,14,FALSE)</f>
        <v>No</v>
      </c>
      <c r="O262" s="82" t="s">
        <v>144</v>
      </c>
    </row>
    <row r="263" spans="1:15" x14ac:dyDescent="0.25">
      <c r="A263" s="111">
        <f t="shared" si="5"/>
        <v>254</v>
      </c>
      <c r="B263" s="60" t="s">
        <v>298</v>
      </c>
      <c r="C263" s="61" t="s">
        <v>22</v>
      </c>
      <c r="D263" s="62" t="s">
        <v>22</v>
      </c>
      <c r="E263" s="63" t="s">
        <v>22</v>
      </c>
      <c r="F263" s="61" t="s">
        <v>22</v>
      </c>
      <c r="G263" s="63" t="s">
        <v>21</v>
      </c>
      <c r="H263" s="99" t="s">
        <v>22</v>
      </c>
      <c r="I263" s="99">
        <f>VLOOKUP($B263,'Xwalk to ICIS Data Sub. Service'!$B$4:$O$410,9,FALSE)</f>
        <v>3</v>
      </c>
      <c r="J263" s="82">
        <f>VLOOKUP($B263,'Xwalk to ICIS Data Sub. Service'!$B$4:$O$410,10,FALSE)</f>
        <v>46012</v>
      </c>
      <c r="K263" s="86" t="str">
        <f>VLOOKUP($B263,'Xwalk to ICIS Data Sub. Service'!$B$4:$O$410,11,FALSE)</f>
        <v>5.15</v>
      </c>
      <c r="L263" s="86" t="str">
        <f>VLOOKUP($B263,'Xwalk to ICIS Data Sub. Service'!$B$4:$O$410,12,FALSE)</f>
        <v/>
      </c>
      <c r="M263" s="86" t="str">
        <f>VLOOKUP($B263,'Xwalk to ICIS Data Sub. Service'!$B$4:$O$410,13,FALSE)</f>
        <v>OECA Data Store</v>
      </c>
      <c r="N263" s="82" t="str">
        <f>VLOOKUP($B263,'Xwalk to ICIS Data Sub. Service'!$B$4:$O$410,14,FALSE)</f>
        <v>No</v>
      </c>
      <c r="O263" s="82" t="s">
        <v>144</v>
      </c>
    </row>
    <row r="264" spans="1:15" ht="25.5" x14ac:dyDescent="0.25">
      <c r="A264" s="111">
        <f t="shared" si="5"/>
        <v>255</v>
      </c>
      <c r="B264" s="60" t="s">
        <v>299</v>
      </c>
      <c r="C264" s="61" t="s">
        <v>22</v>
      </c>
      <c r="D264" s="62" t="s">
        <v>22</v>
      </c>
      <c r="E264" s="63" t="s">
        <v>22</v>
      </c>
      <c r="F264" s="61" t="s">
        <v>22</v>
      </c>
      <c r="G264" s="63" t="s">
        <v>21</v>
      </c>
      <c r="H264" s="99" t="s">
        <v>22</v>
      </c>
      <c r="I264" s="99">
        <f>VLOOKUP($B264,'Xwalk to ICIS Data Sub. Service'!$B$4:$O$410,9,FALSE)</f>
        <v>3</v>
      </c>
      <c r="J264" s="82">
        <f>VLOOKUP($B264,'Xwalk to ICIS Data Sub. Service'!$B$4:$O$410,10,FALSE)</f>
        <v>46012</v>
      </c>
      <c r="K264" s="86" t="str">
        <f>VLOOKUP($B264,'Xwalk to ICIS Data Sub. Service'!$B$4:$O$410,11,FALSE)</f>
        <v>5.15</v>
      </c>
      <c r="L264" s="86" t="str">
        <f>VLOOKUP($B264,'Xwalk to ICIS Data Sub. Service'!$B$4:$O$410,12,FALSE)</f>
        <v/>
      </c>
      <c r="M264" s="86" t="str">
        <f>VLOOKUP($B264,'Xwalk to ICIS Data Sub. Service'!$B$4:$O$410,13,FALSE)</f>
        <v>OECA Data Store</v>
      </c>
      <c r="N264" s="82" t="str">
        <f>VLOOKUP($B264,'Xwalk to ICIS Data Sub. Service'!$B$4:$O$410,14,FALSE)</f>
        <v>No</v>
      </c>
      <c r="O264" s="82" t="s">
        <v>144</v>
      </c>
    </row>
    <row r="265" spans="1:15" x14ac:dyDescent="0.25">
      <c r="A265" s="111">
        <f t="shared" si="5"/>
        <v>256</v>
      </c>
      <c r="B265" s="60" t="s">
        <v>300</v>
      </c>
      <c r="C265" s="61" t="s">
        <v>22</v>
      </c>
      <c r="D265" s="62" t="s">
        <v>22</v>
      </c>
      <c r="E265" s="63" t="s">
        <v>22</v>
      </c>
      <c r="F265" s="61" t="s">
        <v>22</v>
      </c>
      <c r="G265" s="63" t="s">
        <v>21</v>
      </c>
      <c r="H265" s="99" t="s">
        <v>22</v>
      </c>
      <c r="I265" s="99">
        <f>VLOOKUP($B265,'Xwalk to ICIS Data Sub. Service'!$B$4:$O$410,9,FALSE)</f>
        <v>3</v>
      </c>
      <c r="J265" s="82">
        <f>VLOOKUP($B265,'Xwalk to ICIS Data Sub. Service'!$B$4:$O$410,10,FALSE)</f>
        <v>46012</v>
      </c>
      <c r="K265" s="86" t="str">
        <f>VLOOKUP($B265,'Xwalk to ICIS Data Sub. Service'!$B$4:$O$410,11,FALSE)</f>
        <v>5.15</v>
      </c>
      <c r="L265" s="86" t="str">
        <f>VLOOKUP($B265,'Xwalk to ICIS Data Sub. Service'!$B$4:$O$410,12,FALSE)</f>
        <v/>
      </c>
      <c r="M265" s="86" t="str">
        <f>VLOOKUP($B265,'Xwalk to ICIS Data Sub. Service'!$B$4:$O$410,13,FALSE)</f>
        <v>OECA Data Store</v>
      </c>
      <c r="N265" s="82" t="str">
        <f>VLOOKUP($B265,'Xwalk to ICIS Data Sub. Service'!$B$4:$O$410,14,FALSE)</f>
        <v>No</v>
      </c>
      <c r="O265" s="82" t="s">
        <v>144</v>
      </c>
    </row>
    <row r="266" spans="1:15" x14ac:dyDescent="0.25">
      <c r="A266" s="111">
        <f t="shared" si="5"/>
        <v>257</v>
      </c>
      <c r="B266" s="60" t="s">
        <v>301</v>
      </c>
      <c r="C266" s="61" t="s">
        <v>22</v>
      </c>
      <c r="D266" s="62" t="s">
        <v>22</v>
      </c>
      <c r="E266" s="63" t="s">
        <v>22</v>
      </c>
      <c r="F266" s="61" t="s">
        <v>22</v>
      </c>
      <c r="G266" s="63" t="s">
        <v>21</v>
      </c>
      <c r="H266" s="99" t="s">
        <v>22</v>
      </c>
      <c r="I266" s="99">
        <f>VLOOKUP($B266,'Xwalk to ICIS Data Sub. Service'!$B$4:$O$410,9,FALSE)</f>
        <v>3</v>
      </c>
      <c r="J266" s="82">
        <f>VLOOKUP($B266,'Xwalk to ICIS Data Sub. Service'!$B$4:$O$410,10,FALSE)</f>
        <v>46012</v>
      </c>
      <c r="K266" s="86" t="str">
        <f>VLOOKUP($B266,'Xwalk to ICIS Data Sub. Service'!$B$4:$O$410,11,FALSE)</f>
        <v>5.15</v>
      </c>
      <c r="L266" s="86" t="str">
        <f>VLOOKUP($B266,'Xwalk to ICIS Data Sub. Service'!$B$4:$O$410,12,FALSE)</f>
        <v/>
      </c>
      <c r="M266" s="86" t="str">
        <f>VLOOKUP($B266,'Xwalk to ICIS Data Sub. Service'!$B$4:$O$410,13,FALSE)</f>
        <v>OECA Data Store</v>
      </c>
      <c r="N266" s="82" t="str">
        <f>VLOOKUP($B266,'Xwalk to ICIS Data Sub. Service'!$B$4:$O$410,14,FALSE)</f>
        <v>No</v>
      </c>
      <c r="O266" s="82" t="s">
        <v>144</v>
      </c>
    </row>
    <row r="267" spans="1:15" x14ac:dyDescent="0.25">
      <c r="A267" s="111">
        <f t="shared" ref="A267:A330" si="6">A266+1</f>
        <v>258</v>
      </c>
      <c r="B267" s="60" t="s">
        <v>302</v>
      </c>
      <c r="C267" s="61" t="s">
        <v>22</v>
      </c>
      <c r="D267" s="62" t="s">
        <v>22</v>
      </c>
      <c r="E267" s="63" t="s">
        <v>22</v>
      </c>
      <c r="F267" s="61" t="s">
        <v>22</v>
      </c>
      <c r="G267" s="63" t="s">
        <v>21</v>
      </c>
      <c r="H267" s="99" t="s">
        <v>22</v>
      </c>
      <c r="I267" s="99">
        <f>VLOOKUP($B267,'Xwalk to ICIS Data Sub. Service'!$B$4:$O$410,9,FALSE)</f>
        <v>3</v>
      </c>
      <c r="J267" s="82">
        <f>VLOOKUP($B267,'Xwalk to ICIS Data Sub. Service'!$B$4:$O$410,10,FALSE)</f>
        <v>46012</v>
      </c>
      <c r="K267" s="86" t="str">
        <f>VLOOKUP($B267,'Xwalk to ICIS Data Sub. Service'!$B$4:$O$410,11,FALSE)</f>
        <v>5.15</v>
      </c>
      <c r="L267" s="86" t="str">
        <f>VLOOKUP($B267,'Xwalk to ICIS Data Sub. Service'!$B$4:$O$410,12,FALSE)</f>
        <v/>
      </c>
      <c r="M267" s="86" t="str">
        <f>VLOOKUP($B267,'Xwalk to ICIS Data Sub. Service'!$B$4:$O$410,13,FALSE)</f>
        <v>OECA Data Store</v>
      </c>
      <c r="N267" s="82" t="str">
        <f>VLOOKUP($B267,'Xwalk to ICIS Data Sub. Service'!$B$4:$O$410,14,FALSE)</f>
        <v>No</v>
      </c>
      <c r="O267" s="82" t="s">
        <v>144</v>
      </c>
    </row>
    <row r="268" spans="1:15" x14ac:dyDescent="0.25">
      <c r="A268" s="111">
        <f t="shared" si="6"/>
        <v>259</v>
      </c>
      <c r="B268" s="60" t="s">
        <v>303</v>
      </c>
      <c r="C268" s="61" t="s">
        <v>22</v>
      </c>
      <c r="D268" s="62" t="s">
        <v>22</v>
      </c>
      <c r="E268" s="63" t="s">
        <v>22</v>
      </c>
      <c r="F268" s="61" t="s">
        <v>22</v>
      </c>
      <c r="G268" s="63" t="s">
        <v>21</v>
      </c>
      <c r="H268" s="99" t="s">
        <v>22</v>
      </c>
      <c r="I268" s="99">
        <f>VLOOKUP($B268,'Xwalk to ICIS Data Sub. Service'!$B$4:$O$410,9,FALSE)</f>
        <v>3</v>
      </c>
      <c r="J268" s="82">
        <f>VLOOKUP($B268,'Xwalk to ICIS Data Sub. Service'!$B$4:$O$410,10,FALSE)</f>
        <v>46012</v>
      </c>
      <c r="K268" s="86" t="str">
        <f>VLOOKUP($B268,'Xwalk to ICIS Data Sub. Service'!$B$4:$O$410,11,FALSE)</f>
        <v>5.15</v>
      </c>
      <c r="L268" s="86" t="str">
        <f>VLOOKUP($B268,'Xwalk to ICIS Data Sub. Service'!$B$4:$O$410,12,FALSE)</f>
        <v/>
      </c>
      <c r="M268" s="86" t="str">
        <f>VLOOKUP($B268,'Xwalk to ICIS Data Sub. Service'!$B$4:$O$410,13,FALSE)</f>
        <v>OECA Data Store</v>
      </c>
      <c r="N268" s="82" t="str">
        <f>VLOOKUP($B268,'Xwalk to ICIS Data Sub. Service'!$B$4:$O$410,14,FALSE)</f>
        <v>No</v>
      </c>
      <c r="O268" s="82" t="s">
        <v>144</v>
      </c>
    </row>
    <row r="269" spans="1:15" ht="41.25" customHeight="1" x14ac:dyDescent="0.25">
      <c r="A269" s="111">
        <f t="shared" si="6"/>
        <v>260</v>
      </c>
      <c r="B269" s="60" t="s">
        <v>304</v>
      </c>
      <c r="C269" s="61" t="s">
        <v>22</v>
      </c>
      <c r="D269" s="62" t="s">
        <v>22</v>
      </c>
      <c r="E269" s="63" t="s">
        <v>22</v>
      </c>
      <c r="F269" s="61" t="s">
        <v>22</v>
      </c>
      <c r="G269" s="63" t="s">
        <v>21</v>
      </c>
      <c r="H269" s="99" t="s">
        <v>22</v>
      </c>
      <c r="I269" s="99">
        <f>VLOOKUP($B269,'Xwalk to ICIS Data Sub. Service'!$B$4:$O$410,9,FALSE)</f>
        <v>3</v>
      </c>
      <c r="J269" s="82">
        <f>VLOOKUP($B269,'Xwalk to ICIS Data Sub. Service'!$B$4:$O$410,10,FALSE)</f>
        <v>46012</v>
      </c>
      <c r="K269" s="86" t="str">
        <f>VLOOKUP($B269,'Xwalk to ICIS Data Sub. Service'!$B$4:$O$410,11,FALSE)</f>
        <v>5.15</v>
      </c>
      <c r="L269" s="86" t="str">
        <f>VLOOKUP($B269,'Xwalk to ICIS Data Sub. Service'!$B$4:$O$410,12,FALSE)</f>
        <v/>
      </c>
      <c r="M269" s="86" t="str">
        <f>VLOOKUP($B269,'Xwalk to ICIS Data Sub. Service'!$B$4:$O$410,13,FALSE)</f>
        <v>OECA Data Store</v>
      </c>
      <c r="N269" s="82" t="str">
        <f>VLOOKUP($B269,'Xwalk to ICIS Data Sub. Service'!$B$4:$O$410,14,FALSE)</f>
        <v>No</v>
      </c>
      <c r="O269" s="82" t="s">
        <v>144</v>
      </c>
    </row>
    <row r="270" spans="1:15" ht="25.5" x14ac:dyDescent="0.25">
      <c r="A270" s="111">
        <f t="shared" si="6"/>
        <v>261</v>
      </c>
      <c r="B270" s="60" t="s">
        <v>305</v>
      </c>
      <c r="C270" s="61" t="s">
        <v>22</v>
      </c>
      <c r="D270" s="62" t="s">
        <v>22</v>
      </c>
      <c r="E270" s="63" t="s">
        <v>22</v>
      </c>
      <c r="F270" s="61" t="s">
        <v>22</v>
      </c>
      <c r="G270" s="63" t="s">
        <v>21</v>
      </c>
      <c r="H270" s="99" t="s">
        <v>22</v>
      </c>
      <c r="I270" s="99">
        <f>VLOOKUP($B270,'Xwalk to ICIS Data Sub. Service'!$B$4:$O$410,9,FALSE)</f>
        <v>3</v>
      </c>
      <c r="J270" s="82">
        <f>VLOOKUP($B270,'Xwalk to ICIS Data Sub. Service'!$B$4:$O$410,10,FALSE)</f>
        <v>46012</v>
      </c>
      <c r="K270" s="86" t="str">
        <f>VLOOKUP($B270,'Xwalk to ICIS Data Sub. Service'!$B$4:$O$410,11,FALSE)</f>
        <v>5.15</v>
      </c>
      <c r="L270" s="86" t="str">
        <f>VLOOKUP($B270,'Xwalk to ICIS Data Sub. Service'!$B$4:$O$410,12,FALSE)</f>
        <v/>
      </c>
      <c r="M270" s="86" t="str">
        <f>VLOOKUP($B270,'Xwalk to ICIS Data Sub. Service'!$B$4:$O$410,13,FALSE)</f>
        <v>OECA Data Store</v>
      </c>
      <c r="N270" s="82" t="str">
        <f>VLOOKUP($B270,'Xwalk to ICIS Data Sub. Service'!$B$4:$O$410,14,FALSE)</f>
        <v>No</v>
      </c>
      <c r="O270" s="82" t="s">
        <v>144</v>
      </c>
    </row>
    <row r="271" spans="1:15" x14ac:dyDescent="0.25">
      <c r="A271" s="111">
        <f t="shared" si="6"/>
        <v>262</v>
      </c>
      <c r="B271" s="60" t="s">
        <v>306</v>
      </c>
      <c r="C271" s="61" t="s">
        <v>22</v>
      </c>
      <c r="D271" s="62" t="s">
        <v>22</v>
      </c>
      <c r="E271" s="63" t="s">
        <v>22</v>
      </c>
      <c r="F271" s="61" t="s">
        <v>22</v>
      </c>
      <c r="G271" s="63" t="s">
        <v>21</v>
      </c>
      <c r="H271" s="99" t="s">
        <v>22</v>
      </c>
      <c r="I271" s="99">
        <f>VLOOKUP($B271,'Xwalk to ICIS Data Sub. Service'!$B$4:$O$410,9,FALSE)</f>
        <v>3</v>
      </c>
      <c r="J271" s="82">
        <f>VLOOKUP($B271,'Xwalk to ICIS Data Sub. Service'!$B$4:$O$410,10,FALSE)</f>
        <v>46012</v>
      </c>
      <c r="K271" s="86" t="str">
        <f>VLOOKUP($B271,'Xwalk to ICIS Data Sub. Service'!$B$4:$O$410,11,FALSE)</f>
        <v>5.15</v>
      </c>
      <c r="L271" s="86" t="str">
        <f>VLOOKUP($B271,'Xwalk to ICIS Data Sub. Service'!$B$4:$O$410,12,FALSE)</f>
        <v/>
      </c>
      <c r="M271" s="86" t="str">
        <f>VLOOKUP($B271,'Xwalk to ICIS Data Sub. Service'!$B$4:$O$410,13,FALSE)</f>
        <v>OECA Data Store</v>
      </c>
      <c r="N271" s="82" t="str">
        <f>VLOOKUP($B271,'Xwalk to ICIS Data Sub. Service'!$B$4:$O$410,14,FALSE)</f>
        <v>No</v>
      </c>
      <c r="O271" s="82" t="s">
        <v>144</v>
      </c>
    </row>
    <row r="272" spans="1:15" ht="25.5" x14ac:dyDescent="0.25">
      <c r="A272" s="111">
        <f t="shared" si="6"/>
        <v>263</v>
      </c>
      <c r="B272" s="60" t="s">
        <v>307</v>
      </c>
      <c r="C272" s="61" t="s">
        <v>22</v>
      </c>
      <c r="D272" s="62" t="s">
        <v>22</v>
      </c>
      <c r="E272" s="63" t="s">
        <v>22</v>
      </c>
      <c r="F272" s="61" t="s">
        <v>22</v>
      </c>
      <c r="G272" s="63" t="s">
        <v>21</v>
      </c>
      <c r="H272" s="99" t="s">
        <v>22</v>
      </c>
      <c r="I272" s="99">
        <f>VLOOKUP($B272,'Xwalk to ICIS Data Sub. Service'!$B$4:$O$410,9,FALSE)</f>
        <v>3</v>
      </c>
      <c r="J272" s="82">
        <f>VLOOKUP($B272,'Xwalk to ICIS Data Sub. Service'!$B$4:$O$410,10,FALSE)</f>
        <v>46012</v>
      </c>
      <c r="K272" s="86" t="str">
        <f>VLOOKUP($B272,'Xwalk to ICIS Data Sub. Service'!$B$4:$O$410,11,FALSE)</f>
        <v>5.15</v>
      </c>
      <c r="L272" s="86" t="str">
        <f>VLOOKUP($B272,'Xwalk to ICIS Data Sub. Service'!$B$4:$O$410,12,FALSE)</f>
        <v/>
      </c>
      <c r="M272" s="86" t="str">
        <f>VLOOKUP($B272,'Xwalk to ICIS Data Sub. Service'!$B$4:$O$410,13,FALSE)</f>
        <v>OECA Data Store</v>
      </c>
      <c r="N272" s="82" t="str">
        <f>VLOOKUP($B272,'Xwalk to ICIS Data Sub. Service'!$B$4:$O$410,14,FALSE)</f>
        <v>No</v>
      </c>
      <c r="O272" s="82" t="s">
        <v>144</v>
      </c>
    </row>
    <row r="273" spans="1:15" ht="25.5" x14ac:dyDescent="0.25">
      <c r="A273" s="111">
        <f t="shared" si="6"/>
        <v>264</v>
      </c>
      <c r="B273" s="60" t="s">
        <v>308</v>
      </c>
      <c r="C273" s="61" t="s">
        <v>22</v>
      </c>
      <c r="D273" s="62" t="s">
        <v>22</v>
      </c>
      <c r="E273" s="63" t="s">
        <v>22</v>
      </c>
      <c r="F273" s="61" t="s">
        <v>22</v>
      </c>
      <c r="G273" s="63" t="s">
        <v>21</v>
      </c>
      <c r="H273" s="99" t="s">
        <v>22</v>
      </c>
      <c r="I273" s="99">
        <f>VLOOKUP($B273,'Xwalk to ICIS Data Sub. Service'!$B$4:$O$410,9,FALSE)</f>
        <v>3</v>
      </c>
      <c r="J273" s="82">
        <f>VLOOKUP($B273,'Xwalk to ICIS Data Sub. Service'!$B$4:$O$410,10,FALSE)</f>
        <v>46012</v>
      </c>
      <c r="K273" s="86" t="str">
        <f>VLOOKUP($B273,'Xwalk to ICIS Data Sub. Service'!$B$4:$O$410,11,FALSE)</f>
        <v>5.15</v>
      </c>
      <c r="L273" s="86" t="str">
        <f>VLOOKUP($B273,'Xwalk to ICIS Data Sub. Service'!$B$4:$O$410,12,FALSE)</f>
        <v/>
      </c>
      <c r="M273" s="86" t="str">
        <f>VLOOKUP($B273,'Xwalk to ICIS Data Sub. Service'!$B$4:$O$410,13,FALSE)</f>
        <v>OECA Data Store</v>
      </c>
      <c r="N273" s="82" t="str">
        <f>VLOOKUP($B273,'Xwalk to ICIS Data Sub. Service'!$B$4:$O$410,14,FALSE)</f>
        <v>No</v>
      </c>
      <c r="O273" s="82" t="s">
        <v>144</v>
      </c>
    </row>
    <row r="274" spans="1:15" ht="25.5" x14ac:dyDescent="0.25">
      <c r="A274" s="111">
        <f t="shared" si="6"/>
        <v>265</v>
      </c>
      <c r="B274" s="60" t="s">
        <v>309</v>
      </c>
      <c r="C274" s="61" t="s">
        <v>22</v>
      </c>
      <c r="D274" s="62" t="s">
        <v>22</v>
      </c>
      <c r="E274" s="63" t="s">
        <v>22</v>
      </c>
      <c r="F274" s="61" t="s">
        <v>22</v>
      </c>
      <c r="G274" s="63" t="s">
        <v>21</v>
      </c>
      <c r="H274" s="99" t="s">
        <v>22</v>
      </c>
      <c r="I274" s="99">
        <f>VLOOKUP($B274,'Xwalk to ICIS Data Sub. Service'!$B$4:$O$410,9,FALSE)</f>
        <v>3</v>
      </c>
      <c r="J274" s="82">
        <f>VLOOKUP($B274,'Xwalk to ICIS Data Sub. Service'!$B$4:$O$410,10,FALSE)</f>
        <v>46012</v>
      </c>
      <c r="K274" s="86" t="str">
        <f>VLOOKUP($B274,'Xwalk to ICIS Data Sub. Service'!$B$4:$O$410,11,FALSE)</f>
        <v>5.15</v>
      </c>
      <c r="L274" s="86" t="str">
        <f>VLOOKUP($B274,'Xwalk to ICIS Data Sub. Service'!$B$4:$O$410,12,FALSE)</f>
        <v/>
      </c>
      <c r="M274" s="86" t="str">
        <f>VLOOKUP($B274,'Xwalk to ICIS Data Sub. Service'!$B$4:$O$410,13,FALSE)</f>
        <v>OECA Data Store</v>
      </c>
      <c r="N274" s="82" t="str">
        <f>VLOOKUP($B274,'Xwalk to ICIS Data Sub. Service'!$B$4:$O$410,14,FALSE)</f>
        <v>No</v>
      </c>
      <c r="O274" s="82" t="s">
        <v>144</v>
      </c>
    </row>
    <row r="275" spans="1:15" ht="25.5" x14ac:dyDescent="0.25">
      <c r="A275" s="111">
        <f t="shared" si="6"/>
        <v>266</v>
      </c>
      <c r="B275" s="60" t="s">
        <v>310</v>
      </c>
      <c r="C275" s="61" t="s">
        <v>22</v>
      </c>
      <c r="D275" s="62" t="s">
        <v>22</v>
      </c>
      <c r="E275" s="63" t="s">
        <v>22</v>
      </c>
      <c r="F275" s="61" t="s">
        <v>22</v>
      </c>
      <c r="G275" s="63" t="s">
        <v>21</v>
      </c>
      <c r="H275" s="99" t="s">
        <v>22</v>
      </c>
      <c r="I275" s="99">
        <f>VLOOKUP($B275,'Xwalk to ICIS Data Sub. Service'!$B$4:$O$410,9,FALSE)</f>
        <v>3</v>
      </c>
      <c r="J275" s="82">
        <f>VLOOKUP($B275,'Xwalk to ICIS Data Sub. Service'!$B$4:$O$410,10,FALSE)</f>
        <v>46012</v>
      </c>
      <c r="K275" s="86" t="str">
        <f>VLOOKUP($B275,'Xwalk to ICIS Data Sub. Service'!$B$4:$O$410,11,FALSE)</f>
        <v>5.15</v>
      </c>
      <c r="L275" s="86" t="str">
        <f>VLOOKUP($B275,'Xwalk to ICIS Data Sub. Service'!$B$4:$O$410,12,FALSE)</f>
        <v/>
      </c>
      <c r="M275" s="86" t="str">
        <f>VLOOKUP($B275,'Xwalk to ICIS Data Sub. Service'!$B$4:$O$410,13,FALSE)</f>
        <v>OECA Data Store</v>
      </c>
      <c r="N275" s="82" t="str">
        <f>VLOOKUP($B275,'Xwalk to ICIS Data Sub. Service'!$B$4:$O$410,14,FALSE)</f>
        <v>No</v>
      </c>
      <c r="O275" s="82" t="s">
        <v>144</v>
      </c>
    </row>
    <row r="276" spans="1:15" x14ac:dyDescent="0.25">
      <c r="A276" s="111">
        <f t="shared" si="6"/>
        <v>267</v>
      </c>
      <c r="B276" s="68" t="s">
        <v>311</v>
      </c>
      <c r="C276" s="61" t="s">
        <v>22</v>
      </c>
      <c r="D276" s="62" t="s">
        <v>22</v>
      </c>
      <c r="E276" s="63" t="s">
        <v>22</v>
      </c>
      <c r="F276" s="61" t="s">
        <v>22</v>
      </c>
      <c r="G276" s="63" t="s">
        <v>21</v>
      </c>
      <c r="H276" s="99" t="s">
        <v>22</v>
      </c>
      <c r="I276" s="99">
        <f>VLOOKUP($B276,'Xwalk to ICIS Data Sub. Service'!$B$4:$O$410,9,FALSE)</f>
        <v>3</v>
      </c>
      <c r="J276" s="82">
        <f>VLOOKUP($B276,'Xwalk to ICIS Data Sub. Service'!$B$4:$O$410,10,FALSE)</f>
        <v>46012</v>
      </c>
      <c r="K276" s="86" t="str">
        <f>VLOOKUP($B276,'Xwalk to ICIS Data Sub. Service'!$B$4:$O$410,11,FALSE)</f>
        <v>5.15</v>
      </c>
      <c r="L276" s="86" t="str">
        <f>VLOOKUP($B276,'Xwalk to ICIS Data Sub. Service'!$B$4:$O$410,12,FALSE)</f>
        <v/>
      </c>
      <c r="M276" s="86" t="str">
        <f>VLOOKUP($B276,'Xwalk to ICIS Data Sub. Service'!$B$4:$O$410,13,FALSE)</f>
        <v>OECA Data Store</v>
      </c>
      <c r="N276" s="82" t="str">
        <f>VLOOKUP($B276,'Xwalk to ICIS Data Sub. Service'!$B$4:$O$410,14,FALSE)</f>
        <v>No</v>
      </c>
      <c r="O276" s="82" t="s">
        <v>144</v>
      </c>
    </row>
    <row r="277" spans="1:15" x14ac:dyDescent="0.25">
      <c r="A277" s="111">
        <f t="shared" si="6"/>
        <v>268</v>
      </c>
      <c r="B277" s="68" t="s">
        <v>312</v>
      </c>
      <c r="C277" s="61" t="s">
        <v>22</v>
      </c>
      <c r="D277" s="62" t="s">
        <v>22</v>
      </c>
      <c r="E277" s="63" t="s">
        <v>22</v>
      </c>
      <c r="F277" s="61" t="s">
        <v>22</v>
      </c>
      <c r="G277" s="63" t="s">
        <v>21</v>
      </c>
      <c r="H277" s="99" t="s">
        <v>22</v>
      </c>
      <c r="I277" s="99">
        <f>VLOOKUP($B277,'Xwalk to ICIS Data Sub. Service'!$B$4:$O$410,9,FALSE)</f>
        <v>3</v>
      </c>
      <c r="J277" s="82">
        <f>VLOOKUP($B277,'Xwalk to ICIS Data Sub. Service'!$B$4:$O$410,10,FALSE)</f>
        <v>46012</v>
      </c>
      <c r="K277" s="86" t="str">
        <f>VLOOKUP($B277,'Xwalk to ICIS Data Sub. Service'!$B$4:$O$410,11,FALSE)</f>
        <v>5.15</v>
      </c>
      <c r="L277" s="86" t="str">
        <f>VLOOKUP($B277,'Xwalk to ICIS Data Sub. Service'!$B$4:$O$410,12,FALSE)</f>
        <v/>
      </c>
      <c r="M277" s="86" t="str">
        <f>VLOOKUP($B277,'Xwalk to ICIS Data Sub. Service'!$B$4:$O$410,13,FALSE)</f>
        <v>OECA Data Store</v>
      </c>
      <c r="N277" s="82" t="str">
        <f>VLOOKUP($B277,'Xwalk to ICIS Data Sub. Service'!$B$4:$O$410,14,FALSE)</f>
        <v>No</v>
      </c>
      <c r="O277" s="82" t="s">
        <v>144</v>
      </c>
    </row>
    <row r="278" spans="1:15" ht="33.950000000000003" customHeight="1" x14ac:dyDescent="0.25">
      <c r="A278" s="111">
        <f t="shared" si="6"/>
        <v>269</v>
      </c>
      <c r="B278" s="68" t="s">
        <v>313</v>
      </c>
      <c r="C278" s="61" t="s">
        <v>22</v>
      </c>
      <c r="D278" s="62" t="s">
        <v>22</v>
      </c>
      <c r="E278" s="63" t="s">
        <v>22</v>
      </c>
      <c r="F278" s="61" t="s">
        <v>22</v>
      </c>
      <c r="G278" s="63" t="s">
        <v>21</v>
      </c>
      <c r="H278" s="99" t="s">
        <v>22</v>
      </c>
      <c r="I278" s="99">
        <f>VLOOKUP($B278,'Xwalk to ICIS Data Sub. Service'!$B$4:$O$410,9,FALSE)</f>
        <v>3</v>
      </c>
      <c r="J278" s="82">
        <f>VLOOKUP($B278,'Xwalk to ICIS Data Sub. Service'!$B$4:$O$410,10,FALSE)</f>
        <v>46012</v>
      </c>
      <c r="K278" s="86" t="str">
        <f>VLOOKUP($B278,'Xwalk to ICIS Data Sub. Service'!$B$4:$O$410,11,FALSE)</f>
        <v>5.15</v>
      </c>
      <c r="L278" s="86" t="str">
        <f>VLOOKUP($B278,'Xwalk to ICIS Data Sub. Service'!$B$4:$O$410,12,FALSE)</f>
        <v/>
      </c>
      <c r="M278" s="86" t="str">
        <f>VLOOKUP($B278,'Xwalk to ICIS Data Sub. Service'!$B$4:$O$410,13,FALSE)</f>
        <v>OECA Data Store</v>
      </c>
      <c r="N278" s="82" t="str">
        <f>VLOOKUP($B278,'Xwalk to ICIS Data Sub. Service'!$B$4:$O$410,14,FALSE)</f>
        <v>No</v>
      </c>
      <c r="O278" s="82" t="s">
        <v>144</v>
      </c>
    </row>
    <row r="279" spans="1:15" ht="38.1" customHeight="1" x14ac:dyDescent="0.25">
      <c r="A279" s="111">
        <f t="shared" si="6"/>
        <v>270</v>
      </c>
      <c r="B279" s="68" t="s">
        <v>314</v>
      </c>
      <c r="C279" s="61" t="s">
        <v>22</v>
      </c>
      <c r="D279" s="62" t="s">
        <v>22</v>
      </c>
      <c r="E279" s="63" t="s">
        <v>22</v>
      </c>
      <c r="F279" s="61" t="s">
        <v>22</v>
      </c>
      <c r="G279" s="63" t="s">
        <v>21</v>
      </c>
      <c r="H279" s="99" t="s">
        <v>22</v>
      </c>
      <c r="I279" s="99">
        <f>VLOOKUP($B279,'Xwalk to ICIS Data Sub. Service'!$B$4:$O$410,9,FALSE)</f>
        <v>3</v>
      </c>
      <c r="J279" s="82">
        <f>VLOOKUP($B279,'Xwalk to ICIS Data Sub. Service'!$B$4:$O$410,10,FALSE)</f>
        <v>46012</v>
      </c>
      <c r="K279" s="86" t="str">
        <f>VLOOKUP($B279,'Xwalk to ICIS Data Sub. Service'!$B$4:$O$410,11,FALSE)</f>
        <v>5.15</v>
      </c>
      <c r="L279" s="86" t="str">
        <f>VLOOKUP($B279,'Xwalk to ICIS Data Sub. Service'!$B$4:$O$410,12,FALSE)</f>
        <v/>
      </c>
      <c r="M279" s="86" t="str">
        <f>VLOOKUP($B279,'Xwalk to ICIS Data Sub. Service'!$B$4:$O$410,13,FALSE)</f>
        <v>OECA Data Store</v>
      </c>
      <c r="N279" s="82" t="str">
        <f>VLOOKUP($B279,'Xwalk to ICIS Data Sub. Service'!$B$4:$O$410,14,FALSE)</f>
        <v>No</v>
      </c>
      <c r="O279" s="82" t="s">
        <v>144</v>
      </c>
    </row>
    <row r="280" spans="1:15" x14ac:dyDescent="0.25">
      <c r="A280" s="111">
        <f t="shared" si="6"/>
        <v>271</v>
      </c>
      <c r="B280" s="60" t="s">
        <v>315</v>
      </c>
      <c r="C280" s="61" t="s">
        <v>22</v>
      </c>
      <c r="D280" s="62" t="s">
        <v>22</v>
      </c>
      <c r="E280" s="63" t="s">
        <v>22</v>
      </c>
      <c r="F280" s="61" t="s">
        <v>22</v>
      </c>
      <c r="G280" s="63" t="s">
        <v>21</v>
      </c>
      <c r="H280" s="99" t="s">
        <v>22</v>
      </c>
      <c r="I280" s="99">
        <f>VLOOKUP($B280,'Xwalk to ICIS Data Sub. Service'!$B$4:$O$410,9,FALSE)</f>
        <v>3</v>
      </c>
      <c r="J280" s="82">
        <f>VLOOKUP($B280,'Xwalk to ICIS Data Sub. Service'!$B$4:$O$410,10,FALSE)</f>
        <v>46012</v>
      </c>
      <c r="K280" s="86" t="str">
        <f>VLOOKUP($B280,'Xwalk to ICIS Data Sub. Service'!$B$4:$O$410,11,FALSE)</f>
        <v>5.15</v>
      </c>
      <c r="L280" s="86" t="str">
        <f>VLOOKUP($B280,'Xwalk to ICIS Data Sub. Service'!$B$4:$O$410,12,FALSE)</f>
        <v/>
      </c>
      <c r="M280" s="86" t="str">
        <f>VLOOKUP($B280,'Xwalk to ICIS Data Sub. Service'!$B$4:$O$410,13,FALSE)</f>
        <v>OECA Data Store</v>
      </c>
      <c r="N280" s="82" t="str">
        <f>VLOOKUP($B280,'Xwalk to ICIS Data Sub. Service'!$B$4:$O$410,14,FALSE)</f>
        <v>No</v>
      </c>
      <c r="O280" s="82" t="s">
        <v>144</v>
      </c>
    </row>
    <row r="281" spans="1:15" ht="34.5" customHeight="1" x14ac:dyDescent="0.25">
      <c r="A281" s="111">
        <f t="shared" si="6"/>
        <v>272</v>
      </c>
      <c r="B281" s="60" t="s">
        <v>316</v>
      </c>
      <c r="C281" s="61" t="s">
        <v>22</v>
      </c>
      <c r="D281" s="62" t="s">
        <v>22</v>
      </c>
      <c r="E281" s="63" t="s">
        <v>22</v>
      </c>
      <c r="F281" s="61" t="s">
        <v>22</v>
      </c>
      <c r="G281" s="63" t="s">
        <v>21</v>
      </c>
      <c r="H281" s="99" t="s">
        <v>22</v>
      </c>
      <c r="I281" s="99">
        <f>VLOOKUP($B281,'Xwalk to ICIS Data Sub. Service'!$B$4:$O$410,9,FALSE)</f>
        <v>3</v>
      </c>
      <c r="J281" s="82">
        <f>VLOOKUP($B281,'Xwalk to ICIS Data Sub. Service'!$B$4:$O$410,10,FALSE)</f>
        <v>46012</v>
      </c>
      <c r="K281" s="86" t="str">
        <f>VLOOKUP($B281,'Xwalk to ICIS Data Sub. Service'!$B$4:$O$410,11,FALSE)</f>
        <v>5.15</v>
      </c>
      <c r="L281" s="86" t="str">
        <f>VLOOKUP($B281,'Xwalk to ICIS Data Sub. Service'!$B$4:$O$410,12,FALSE)</f>
        <v/>
      </c>
      <c r="M281" s="86" t="str">
        <f>VLOOKUP($B281,'Xwalk to ICIS Data Sub. Service'!$B$4:$O$410,13,FALSE)</f>
        <v>OECA Data Store</v>
      </c>
      <c r="N281" s="82" t="str">
        <f>VLOOKUP($B281,'Xwalk to ICIS Data Sub. Service'!$B$4:$O$410,14,FALSE)</f>
        <v>No</v>
      </c>
      <c r="O281" s="82" t="s">
        <v>144</v>
      </c>
    </row>
    <row r="282" spans="1:15" x14ac:dyDescent="0.25">
      <c r="A282" s="111">
        <f t="shared" si="6"/>
        <v>273</v>
      </c>
      <c r="B282" s="60" t="s">
        <v>317</v>
      </c>
      <c r="C282" s="61" t="s">
        <v>22</v>
      </c>
      <c r="D282" s="62" t="s">
        <v>22</v>
      </c>
      <c r="E282" s="63" t="s">
        <v>22</v>
      </c>
      <c r="F282" s="61" t="s">
        <v>22</v>
      </c>
      <c r="G282" s="63" t="s">
        <v>21</v>
      </c>
      <c r="H282" s="99" t="s">
        <v>22</v>
      </c>
      <c r="I282" s="99">
        <f>VLOOKUP($B282,'Xwalk to ICIS Data Sub. Service'!$B$4:$O$410,9,FALSE)</f>
        <v>3</v>
      </c>
      <c r="J282" s="82">
        <f>VLOOKUP($B282,'Xwalk to ICIS Data Sub. Service'!$B$4:$O$410,10,FALSE)</f>
        <v>46012</v>
      </c>
      <c r="K282" s="86" t="str">
        <f>VLOOKUP($B282,'Xwalk to ICIS Data Sub. Service'!$B$4:$O$410,11,FALSE)</f>
        <v>5.15</v>
      </c>
      <c r="L282" s="86" t="str">
        <f>VLOOKUP($B282,'Xwalk to ICIS Data Sub. Service'!$B$4:$O$410,12,FALSE)</f>
        <v/>
      </c>
      <c r="M282" s="86" t="str">
        <f>VLOOKUP($B282,'Xwalk to ICIS Data Sub. Service'!$B$4:$O$410,13,FALSE)</f>
        <v>OECA Data Store</v>
      </c>
      <c r="N282" s="82" t="str">
        <f>VLOOKUP($B282,'Xwalk to ICIS Data Sub. Service'!$B$4:$O$410,14,FALSE)</f>
        <v>No</v>
      </c>
      <c r="O282" s="82" t="s">
        <v>144</v>
      </c>
    </row>
    <row r="283" spans="1:15" x14ac:dyDescent="0.25">
      <c r="A283" s="111">
        <f t="shared" si="6"/>
        <v>274</v>
      </c>
      <c r="B283" s="60" t="s">
        <v>318</v>
      </c>
      <c r="C283" s="61" t="s">
        <v>22</v>
      </c>
      <c r="D283" s="62" t="s">
        <v>22</v>
      </c>
      <c r="E283" s="63" t="s">
        <v>22</v>
      </c>
      <c r="F283" s="61" t="s">
        <v>22</v>
      </c>
      <c r="G283" s="63" t="s">
        <v>21</v>
      </c>
      <c r="H283" s="99" t="s">
        <v>22</v>
      </c>
      <c r="I283" s="99">
        <f>VLOOKUP($B283,'Xwalk to ICIS Data Sub. Service'!$B$4:$O$410,9,FALSE)</f>
        <v>3</v>
      </c>
      <c r="J283" s="82">
        <f>VLOOKUP($B283,'Xwalk to ICIS Data Sub. Service'!$B$4:$O$410,10,FALSE)</f>
        <v>46012</v>
      </c>
      <c r="K283" s="86" t="str">
        <f>VLOOKUP($B283,'Xwalk to ICIS Data Sub. Service'!$B$4:$O$410,11,FALSE)</f>
        <v>5.15</v>
      </c>
      <c r="L283" s="86" t="str">
        <f>VLOOKUP($B283,'Xwalk to ICIS Data Sub. Service'!$B$4:$O$410,12,FALSE)</f>
        <v/>
      </c>
      <c r="M283" s="86" t="str">
        <f>VLOOKUP($B283,'Xwalk to ICIS Data Sub. Service'!$B$4:$O$410,13,FALSE)</f>
        <v>OECA Data Store</v>
      </c>
      <c r="N283" s="82" t="str">
        <f>VLOOKUP($B283,'Xwalk to ICIS Data Sub. Service'!$B$4:$O$410,14,FALSE)</f>
        <v>No</v>
      </c>
      <c r="O283" s="82" t="s">
        <v>144</v>
      </c>
    </row>
    <row r="284" spans="1:15" ht="41.25" customHeight="1" x14ac:dyDescent="0.25">
      <c r="A284" s="111">
        <f t="shared" si="6"/>
        <v>275</v>
      </c>
      <c r="B284" s="60" t="s">
        <v>319</v>
      </c>
      <c r="C284" s="61" t="s">
        <v>22</v>
      </c>
      <c r="D284" s="62" t="s">
        <v>22</v>
      </c>
      <c r="E284" s="63" t="s">
        <v>22</v>
      </c>
      <c r="F284" s="61" t="s">
        <v>22</v>
      </c>
      <c r="G284" s="63" t="s">
        <v>21</v>
      </c>
      <c r="H284" s="99" t="s">
        <v>22</v>
      </c>
      <c r="I284" s="99">
        <f>VLOOKUP($B284,'Xwalk to ICIS Data Sub. Service'!$B$4:$O$410,9,FALSE)</f>
        <v>3</v>
      </c>
      <c r="J284" s="82">
        <f>VLOOKUP($B284,'Xwalk to ICIS Data Sub. Service'!$B$4:$O$410,10,FALSE)</f>
        <v>46012</v>
      </c>
      <c r="K284" s="86" t="str">
        <f>VLOOKUP($B284,'Xwalk to ICIS Data Sub. Service'!$B$4:$O$410,11,FALSE)</f>
        <v>5.15</v>
      </c>
      <c r="L284" s="86" t="str">
        <f>VLOOKUP($B284,'Xwalk to ICIS Data Sub. Service'!$B$4:$O$410,12,FALSE)</f>
        <v/>
      </c>
      <c r="M284" s="86" t="str">
        <f>VLOOKUP($B284,'Xwalk to ICIS Data Sub. Service'!$B$4:$O$410,13,FALSE)</f>
        <v>OECA Data Store</v>
      </c>
      <c r="N284" s="82" t="str">
        <f>VLOOKUP($B284,'Xwalk to ICIS Data Sub. Service'!$B$4:$O$410,14,FALSE)</f>
        <v>No</v>
      </c>
      <c r="O284" s="82" t="s">
        <v>144</v>
      </c>
    </row>
    <row r="285" spans="1:15" ht="25.5" x14ac:dyDescent="0.25">
      <c r="A285" s="111">
        <f t="shared" si="6"/>
        <v>276</v>
      </c>
      <c r="B285" s="60" t="s">
        <v>320</v>
      </c>
      <c r="C285" s="61" t="s">
        <v>22</v>
      </c>
      <c r="D285" s="62" t="s">
        <v>22</v>
      </c>
      <c r="E285" s="63" t="s">
        <v>22</v>
      </c>
      <c r="F285" s="61" t="s">
        <v>22</v>
      </c>
      <c r="G285" s="63" t="s">
        <v>21</v>
      </c>
      <c r="H285" s="99" t="s">
        <v>22</v>
      </c>
      <c r="I285" s="99">
        <f>VLOOKUP($B285,'Xwalk to ICIS Data Sub. Service'!$B$4:$O$410,9,FALSE)</f>
        <v>3</v>
      </c>
      <c r="J285" s="82">
        <f>VLOOKUP($B285,'Xwalk to ICIS Data Sub. Service'!$B$4:$O$410,10,FALSE)</f>
        <v>46012</v>
      </c>
      <c r="K285" s="86" t="str">
        <f>VLOOKUP($B285,'Xwalk to ICIS Data Sub. Service'!$B$4:$O$410,11,FALSE)</f>
        <v>5.15</v>
      </c>
      <c r="L285" s="86" t="str">
        <f>VLOOKUP($B285,'Xwalk to ICIS Data Sub. Service'!$B$4:$O$410,12,FALSE)</f>
        <v/>
      </c>
      <c r="M285" s="86" t="str">
        <f>VLOOKUP($B285,'Xwalk to ICIS Data Sub. Service'!$B$4:$O$410,13,FALSE)</f>
        <v>OECA Data Store</v>
      </c>
      <c r="N285" s="82" t="str">
        <f>VLOOKUP($B285,'Xwalk to ICIS Data Sub. Service'!$B$4:$O$410,14,FALSE)</f>
        <v>No</v>
      </c>
      <c r="O285" s="82" t="s">
        <v>144</v>
      </c>
    </row>
    <row r="286" spans="1:15" ht="25.5" x14ac:dyDescent="0.25">
      <c r="A286" s="111">
        <f t="shared" si="6"/>
        <v>277</v>
      </c>
      <c r="B286" s="60" t="s">
        <v>321</v>
      </c>
      <c r="C286" s="61" t="s">
        <v>22</v>
      </c>
      <c r="D286" s="62" t="s">
        <v>22</v>
      </c>
      <c r="E286" s="63" t="s">
        <v>22</v>
      </c>
      <c r="F286" s="61" t="s">
        <v>22</v>
      </c>
      <c r="G286" s="63" t="s">
        <v>21</v>
      </c>
      <c r="H286" s="99" t="s">
        <v>22</v>
      </c>
      <c r="I286" s="99">
        <f>VLOOKUP($B286,'Xwalk to ICIS Data Sub. Service'!$B$4:$O$410,9,FALSE)</f>
        <v>3</v>
      </c>
      <c r="J286" s="82">
        <f>VLOOKUP($B286,'Xwalk to ICIS Data Sub. Service'!$B$4:$O$410,10,FALSE)</f>
        <v>46012</v>
      </c>
      <c r="K286" s="86" t="str">
        <f>VLOOKUP($B286,'Xwalk to ICIS Data Sub. Service'!$B$4:$O$410,11,FALSE)</f>
        <v>5.15</v>
      </c>
      <c r="L286" s="86" t="str">
        <f>VLOOKUP($B286,'Xwalk to ICIS Data Sub. Service'!$B$4:$O$410,12,FALSE)</f>
        <v/>
      </c>
      <c r="M286" s="86" t="str">
        <f>VLOOKUP($B286,'Xwalk to ICIS Data Sub. Service'!$B$4:$O$410,13,FALSE)</f>
        <v>OECA Data Store</v>
      </c>
      <c r="N286" s="82" t="str">
        <f>VLOOKUP($B286,'Xwalk to ICIS Data Sub. Service'!$B$4:$O$410,14,FALSE)</f>
        <v>No</v>
      </c>
      <c r="O286" s="82" t="s">
        <v>144</v>
      </c>
    </row>
    <row r="287" spans="1:15" ht="25.5" x14ac:dyDescent="0.25">
      <c r="A287" s="111">
        <f t="shared" si="6"/>
        <v>278</v>
      </c>
      <c r="B287" s="60" t="s">
        <v>322</v>
      </c>
      <c r="C287" s="61" t="s">
        <v>22</v>
      </c>
      <c r="D287" s="62" t="s">
        <v>22</v>
      </c>
      <c r="E287" s="63" t="s">
        <v>22</v>
      </c>
      <c r="F287" s="61" t="s">
        <v>22</v>
      </c>
      <c r="G287" s="63" t="s">
        <v>21</v>
      </c>
      <c r="H287" s="99" t="s">
        <v>22</v>
      </c>
      <c r="I287" s="99">
        <f>VLOOKUP($B287,'Xwalk to ICIS Data Sub. Service'!$B$4:$O$410,9,FALSE)</f>
        <v>3</v>
      </c>
      <c r="J287" s="82">
        <f>VLOOKUP($B287,'Xwalk to ICIS Data Sub. Service'!$B$4:$O$410,10,FALSE)</f>
        <v>46012</v>
      </c>
      <c r="K287" s="86" t="str">
        <f>VLOOKUP($B287,'Xwalk to ICIS Data Sub. Service'!$B$4:$O$410,11,FALSE)</f>
        <v>5.15</v>
      </c>
      <c r="L287" s="86" t="str">
        <f>VLOOKUP($B287,'Xwalk to ICIS Data Sub. Service'!$B$4:$O$410,12,FALSE)</f>
        <v/>
      </c>
      <c r="M287" s="86" t="str">
        <f>VLOOKUP($B287,'Xwalk to ICIS Data Sub. Service'!$B$4:$O$410,13,FALSE)</f>
        <v>OECA Data Store</v>
      </c>
      <c r="N287" s="82" t="str">
        <f>VLOOKUP($B287,'Xwalk to ICIS Data Sub. Service'!$B$4:$O$410,14,FALSE)</f>
        <v>No</v>
      </c>
      <c r="O287" s="82" t="s">
        <v>144</v>
      </c>
    </row>
    <row r="288" spans="1:15" ht="25.5" x14ac:dyDescent="0.25">
      <c r="A288" s="111">
        <f t="shared" si="6"/>
        <v>279</v>
      </c>
      <c r="B288" s="60" t="s">
        <v>323</v>
      </c>
      <c r="C288" s="61" t="s">
        <v>22</v>
      </c>
      <c r="D288" s="62" t="s">
        <v>22</v>
      </c>
      <c r="E288" s="63" t="s">
        <v>22</v>
      </c>
      <c r="F288" s="61" t="s">
        <v>22</v>
      </c>
      <c r="G288" s="63" t="s">
        <v>21</v>
      </c>
      <c r="H288" s="99" t="s">
        <v>22</v>
      </c>
      <c r="I288" s="99">
        <f>VLOOKUP($B288,'Xwalk to ICIS Data Sub. Service'!$B$4:$O$410,9,FALSE)</f>
        <v>3</v>
      </c>
      <c r="J288" s="82">
        <f>VLOOKUP($B288,'Xwalk to ICIS Data Sub. Service'!$B$4:$O$410,10,FALSE)</f>
        <v>46012</v>
      </c>
      <c r="K288" s="86" t="str">
        <f>VLOOKUP($B288,'Xwalk to ICIS Data Sub. Service'!$B$4:$O$410,11,FALSE)</f>
        <v>5.15</v>
      </c>
      <c r="L288" s="86" t="str">
        <f>VLOOKUP($B288,'Xwalk to ICIS Data Sub. Service'!$B$4:$O$410,12,FALSE)</f>
        <v/>
      </c>
      <c r="M288" s="86" t="str">
        <f>VLOOKUP($B288,'Xwalk to ICIS Data Sub. Service'!$B$4:$O$410,13,FALSE)</f>
        <v>OECA Data Store</v>
      </c>
      <c r="N288" s="82" t="str">
        <f>VLOOKUP($B288,'Xwalk to ICIS Data Sub. Service'!$B$4:$O$410,14,FALSE)</f>
        <v>No</v>
      </c>
      <c r="O288" s="82" t="s">
        <v>144</v>
      </c>
    </row>
    <row r="289" spans="1:15" ht="25.5" x14ac:dyDescent="0.25">
      <c r="A289" s="111">
        <f t="shared" si="6"/>
        <v>280</v>
      </c>
      <c r="B289" s="60" t="s">
        <v>324</v>
      </c>
      <c r="C289" s="61" t="s">
        <v>22</v>
      </c>
      <c r="D289" s="62" t="s">
        <v>22</v>
      </c>
      <c r="E289" s="63" t="s">
        <v>22</v>
      </c>
      <c r="F289" s="61" t="s">
        <v>22</v>
      </c>
      <c r="G289" s="63" t="s">
        <v>21</v>
      </c>
      <c r="H289" s="99" t="s">
        <v>22</v>
      </c>
      <c r="I289" s="99">
        <f>VLOOKUP($B289,'Xwalk to ICIS Data Sub. Service'!$B$4:$O$410,9,FALSE)</f>
        <v>3</v>
      </c>
      <c r="J289" s="82">
        <f>VLOOKUP($B289,'Xwalk to ICIS Data Sub. Service'!$B$4:$O$410,10,FALSE)</f>
        <v>46012</v>
      </c>
      <c r="K289" s="86" t="str">
        <f>VLOOKUP($B289,'Xwalk to ICIS Data Sub. Service'!$B$4:$O$410,11,FALSE)</f>
        <v>5.15</v>
      </c>
      <c r="L289" s="86" t="str">
        <f>VLOOKUP($B289,'Xwalk to ICIS Data Sub. Service'!$B$4:$O$410,12,FALSE)</f>
        <v/>
      </c>
      <c r="M289" s="86" t="str">
        <f>VLOOKUP($B289,'Xwalk to ICIS Data Sub. Service'!$B$4:$O$410,13,FALSE)</f>
        <v>OECA Data Store</v>
      </c>
      <c r="N289" s="82" t="str">
        <f>VLOOKUP($B289,'Xwalk to ICIS Data Sub. Service'!$B$4:$O$410,14,FALSE)</f>
        <v>No</v>
      </c>
      <c r="O289" s="82" t="s">
        <v>144</v>
      </c>
    </row>
    <row r="290" spans="1:15" ht="25.5" x14ac:dyDescent="0.25">
      <c r="A290" s="111">
        <f t="shared" si="6"/>
        <v>281</v>
      </c>
      <c r="B290" s="60" t="s">
        <v>325</v>
      </c>
      <c r="C290" s="61" t="s">
        <v>22</v>
      </c>
      <c r="D290" s="62" t="s">
        <v>22</v>
      </c>
      <c r="E290" s="63" t="s">
        <v>22</v>
      </c>
      <c r="F290" s="61" t="s">
        <v>22</v>
      </c>
      <c r="G290" s="63" t="s">
        <v>21</v>
      </c>
      <c r="H290" s="99" t="s">
        <v>22</v>
      </c>
      <c r="I290" s="99">
        <f>VLOOKUP($B290,'Xwalk to ICIS Data Sub. Service'!$B$4:$O$410,9,FALSE)</f>
        <v>3</v>
      </c>
      <c r="J290" s="82">
        <f>VLOOKUP($B290,'Xwalk to ICIS Data Sub. Service'!$B$4:$O$410,10,FALSE)</f>
        <v>46012</v>
      </c>
      <c r="K290" s="86" t="str">
        <f>VLOOKUP($B290,'Xwalk to ICIS Data Sub. Service'!$B$4:$O$410,11,FALSE)</f>
        <v>5.15</v>
      </c>
      <c r="L290" s="86" t="str">
        <f>VLOOKUP($B290,'Xwalk to ICIS Data Sub. Service'!$B$4:$O$410,12,FALSE)</f>
        <v/>
      </c>
      <c r="M290" s="86" t="str">
        <f>VLOOKUP($B290,'Xwalk to ICIS Data Sub. Service'!$B$4:$O$410,13,FALSE)</f>
        <v>OECA Data Store</v>
      </c>
      <c r="N290" s="82" t="str">
        <f>VLOOKUP($B290,'Xwalk to ICIS Data Sub. Service'!$B$4:$O$410,14,FALSE)</f>
        <v>No</v>
      </c>
      <c r="O290" s="82" t="s">
        <v>144</v>
      </c>
    </row>
    <row r="291" spans="1:15" ht="25.5" x14ac:dyDescent="0.25">
      <c r="A291" s="111">
        <f t="shared" si="6"/>
        <v>282</v>
      </c>
      <c r="B291" s="60" t="s">
        <v>326</v>
      </c>
      <c r="C291" s="61" t="s">
        <v>22</v>
      </c>
      <c r="D291" s="62" t="s">
        <v>22</v>
      </c>
      <c r="E291" s="63" t="s">
        <v>22</v>
      </c>
      <c r="F291" s="61" t="s">
        <v>22</v>
      </c>
      <c r="G291" s="63" t="s">
        <v>21</v>
      </c>
      <c r="H291" s="99" t="s">
        <v>22</v>
      </c>
      <c r="I291" s="99">
        <f>VLOOKUP($B291,'Xwalk to ICIS Data Sub. Service'!$B$4:$O$410,9,FALSE)</f>
        <v>3</v>
      </c>
      <c r="J291" s="82">
        <f>VLOOKUP($B291,'Xwalk to ICIS Data Sub. Service'!$B$4:$O$410,10,FALSE)</f>
        <v>46012</v>
      </c>
      <c r="K291" s="86" t="str">
        <f>VLOOKUP($B291,'Xwalk to ICIS Data Sub. Service'!$B$4:$O$410,11,FALSE)</f>
        <v>5.15</v>
      </c>
      <c r="L291" s="86" t="str">
        <f>VLOOKUP($B291,'Xwalk to ICIS Data Sub. Service'!$B$4:$O$410,12,FALSE)</f>
        <v/>
      </c>
      <c r="M291" s="86" t="str">
        <f>VLOOKUP($B291,'Xwalk to ICIS Data Sub. Service'!$B$4:$O$410,13,FALSE)</f>
        <v>OECA Data Store</v>
      </c>
      <c r="N291" s="82" t="str">
        <f>VLOOKUP($B291,'Xwalk to ICIS Data Sub. Service'!$B$4:$O$410,14,FALSE)</f>
        <v>No</v>
      </c>
      <c r="O291" s="82" t="s">
        <v>144</v>
      </c>
    </row>
    <row r="292" spans="1:15" ht="25.5" x14ac:dyDescent="0.25">
      <c r="A292" s="111">
        <f t="shared" si="6"/>
        <v>283</v>
      </c>
      <c r="B292" s="60" t="s">
        <v>327</v>
      </c>
      <c r="C292" s="61" t="s">
        <v>22</v>
      </c>
      <c r="D292" s="62" t="s">
        <v>22</v>
      </c>
      <c r="E292" s="63" t="s">
        <v>22</v>
      </c>
      <c r="F292" s="61" t="s">
        <v>22</v>
      </c>
      <c r="G292" s="63" t="s">
        <v>21</v>
      </c>
      <c r="H292" s="99" t="s">
        <v>22</v>
      </c>
      <c r="I292" s="99">
        <f>VLOOKUP($B292,'Xwalk to ICIS Data Sub. Service'!$B$4:$O$410,9,FALSE)</f>
        <v>3</v>
      </c>
      <c r="J292" s="82">
        <f>VLOOKUP($B292,'Xwalk to ICIS Data Sub. Service'!$B$4:$O$410,10,FALSE)</f>
        <v>46012</v>
      </c>
      <c r="K292" s="86" t="str">
        <f>VLOOKUP($B292,'Xwalk to ICIS Data Sub. Service'!$B$4:$O$410,11,FALSE)</f>
        <v>5.15</v>
      </c>
      <c r="L292" s="86" t="str">
        <f>VLOOKUP($B292,'Xwalk to ICIS Data Sub. Service'!$B$4:$O$410,12,FALSE)</f>
        <v/>
      </c>
      <c r="M292" s="86" t="str">
        <f>VLOOKUP($B292,'Xwalk to ICIS Data Sub. Service'!$B$4:$O$410,13,FALSE)</f>
        <v>OECA Data Store</v>
      </c>
      <c r="N292" s="82" t="str">
        <f>VLOOKUP($B292,'Xwalk to ICIS Data Sub. Service'!$B$4:$O$410,14,FALSE)</f>
        <v>No</v>
      </c>
      <c r="O292" s="82" t="s">
        <v>144</v>
      </c>
    </row>
    <row r="293" spans="1:15" ht="25.5" x14ac:dyDescent="0.25">
      <c r="A293" s="111">
        <f t="shared" si="6"/>
        <v>284</v>
      </c>
      <c r="B293" s="60" t="s">
        <v>328</v>
      </c>
      <c r="C293" s="61" t="s">
        <v>22</v>
      </c>
      <c r="D293" s="62" t="s">
        <v>22</v>
      </c>
      <c r="E293" s="63" t="s">
        <v>22</v>
      </c>
      <c r="F293" s="61" t="s">
        <v>22</v>
      </c>
      <c r="G293" s="63" t="s">
        <v>21</v>
      </c>
      <c r="H293" s="99" t="s">
        <v>22</v>
      </c>
      <c r="I293" s="99">
        <f>VLOOKUP($B293,'Xwalk to ICIS Data Sub. Service'!$B$4:$O$410,9,FALSE)</f>
        <v>3</v>
      </c>
      <c r="J293" s="82">
        <f>VLOOKUP($B293,'Xwalk to ICIS Data Sub. Service'!$B$4:$O$410,10,FALSE)</f>
        <v>46012</v>
      </c>
      <c r="K293" s="86" t="str">
        <f>VLOOKUP($B293,'Xwalk to ICIS Data Sub. Service'!$B$4:$O$410,11,FALSE)</f>
        <v>5.15</v>
      </c>
      <c r="L293" s="86" t="str">
        <f>VLOOKUP($B293,'Xwalk to ICIS Data Sub. Service'!$B$4:$O$410,12,FALSE)</f>
        <v/>
      </c>
      <c r="M293" s="86" t="str">
        <f>VLOOKUP($B293,'Xwalk to ICIS Data Sub. Service'!$B$4:$O$410,13,FALSE)</f>
        <v>OECA Data Store</v>
      </c>
      <c r="N293" s="82" t="str">
        <f>VLOOKUP($B293,'Xwalk to ICIS Data Sub. Service'!$B$4:$O$410,14,FALSE)</f>
        <v>No</v>
      </c>
      <c r="O293" s="82" t="s">
        <v>144</v>
      </c>
    </row>
    <row r="294" spans="1:15" ht="25.5" x14ac:dyDescent="0.25">
      <c r="A294" s="111">
        <f t="shared" si="6"/>
        <v>285</v>
      </c>
      <c r="B294" s="60" t="s">
        <v>329</v>
      </c>
      <c r="C294" s="61" t="s">
        <v>22</v>
      </c>
      <c r="D294" s="62" t="s">
        <v>22</v>
      </c>
      <c r="E294" s="63" t="s">
        <v>22</v>
      </c>
      <c r="F294" s="61" t="s">
        <v>22</v>
      </c>
      <c r="G294" s="63" t="s">
        <v>21</v>
      </c>
      <c r="H294" s="99" t="s">
        <v>22</v>
      </c>
      <c r="I294" s="99">
        <f>VLOOKUP($B294,'Xwalk to ICIS Data Sub. Service'!$B$4:$O$410,9,FALSE)</f>
        <v>3</v>
      </c>
      <c r="J294" s="82">
        <f>VLOOKUP($B294,'Xwalk to ICIS Data Sub. Service'!$B$4:$O$410,10,FALSE)</f>
        <v>46012</v>
      </c>
      <c r="K294" s="86" t="str">
        <f>VLOOKUP($B294,'Xwalk to ICIS Data Sub. Service'!$B$4:$O$410,11,FALSE)</f>
        <v>5.15</v>
      </c>
      <c r="L294" s="86" t="str">
        <f>VLOOKUP($B294,'Xwalk to ICIS Data Sub. Service'!$B$4:$O$410,12,FALSE)</f>
        <v/>
      </c>
      <c r="M294" s="86" t="str">
        <f>VLOOKUP($B294,'Xwalk to ICIS Data Sub. Service'!$B$4:$O$410,13,FALSE)</f>
        <v>OECA Data Store</v>
      </c>
      <c r="N294" s="82" t="str">
        <f>VLOOKUP($B294,'Xwalk to ICIS Data Sub. Service'!$B$4:$O$410,14,FALSE)</f>
        <v>No</v>
      </c>
      <c r="O294" s="82" t="s">
        <v>144</v>
      </c>
    </row>
    <row r="295" spans="1:15" x14ac:dyDescent="0.25">
      <c r="A295" s="111">
        <f t="shared" si="6"/>
        <v>286</v>
      </c>
      <c r="B295" s="60" t="s">
        <v>330</v>
      </c>
      <c r="C295" s="61" t="s">
        <v>22</v>
      </c>
      <c r="D295" s="62" t="s">
        <v>22</v>
      </c>
      <c r="E295" s="63" t="s">
        <v>22</v>
      </c>
      <c r="F295" s="61" t="s">
        <v>22</v>
      </c>
      <c r="G295" s="63" t="s">
        <v>21</v>
      </c>
      <c r="H295" s="99" t="s">
        <v>22</v>
      </c>
      <c r="I295" s="99">
        <f>VLOOKUP($B295,'Xwalk to ICIS Data Sub. Service'!$B$4:$O$410,9,FALSE)</f>
        <v>3</v>
      </c>
      <c r="J295" s="82">
        <f>VLOOKUP($B295,'Xwalk to ICIS Data Sub. Service'!$B$4:$O$410,10,FALSE)</f>
        <v>46012</v>
      </c>
      <c r="K295" s="86" t="str">
        <f>VLOOKUP($B295,'Xwalk to ICIS Data Sub. Service'!$B$4:$O$410,11,FALSE)</f>
        <v>5.15</v>
      </c>
      <c r="L295" s="86" t="str">
        <f>VLOOKUP($B295,'Xwalk to ICIS Data Sub. Service'!$B$4:$O$410,12,FALSE)</f>
        <v/>
      </c>
      <c r="M295" s="86" t="str">
        <f>VLOOKUP($B295,'Xwalk to ICIS Data Sub. Service'!$B$4:$O$410,13,FALSE)</f>
        <v>OECA Data Store</v>
      </c>
      <c r="N295" s="82" t="str">
        <f>VLOOKUP($B295,'Xwalk to ICIS Data Sub. Service'!$B$4:$O$410,14,FALSE)</f>
        <v>No</v>
      </c>
      <c r="O295" s="82" t="s">
        <v>144</v>
      </c>
    </row>
    <row r="296" spans="1:15" x14ac:dyDescent="0.25">
      <c r="A296" s="111">
        <f t="shared" si="6"/>
        <v>287</v>
      </c>
      <c r="B296" s="60" t="s">
        <v>331</v>
      </c>
      <c r="C296" s="61" t="s">
        <v>22</v>
      </c>
      <c r="D296" s="62" t="s">
        <v>22</v>
      </c>
      <c r="E296" s="63" t="s">
        <v>22</v>
      </c>
      <c r="F296" s="61" t="s">
        <v>22</v>
      </c>
      <c r="G296" s="63" t="s">
        <v>21</v>
      </c>
      <c r="H296" s="99" t="s">
        <v>22</v>
      </c>
      <c r="I296" s="99">
        <f>VLOOKUP($B296,'Xwalk to ICIS Data Sub. Service'!$B$4:$O$410,9,FALSE)</f>
        <v>3</v>
      </c>
      <c r="J296" s="82">
        <f>VLOOKUP($B296,'Xwalk to ICIS Data Sub. Service'!$B$4:$O$410,10,FALSE)</f>
        <v>46012</v>
      </c>
      <c r="K296" s="90" t="str">
        <f>VLOOKUP($B296,'Xwalk to ICIS Data Sub. Service'!$B$4:$O$410,11,FALSE)</f>
        <v>5.13</v>
      </c>
      <c r="L296" s="86" t="str">
        <f>VLOOKUP($B296,'Xwalk to ICIS Data Sub. Service'!$B$4:$O$410,12,FALSE)</f>
        <v/>
      </c>
      <c r="M296" s="86" t="str">
        <f>VLOOKUP($B296,'Xwalk to ICIS Data Sub. Service'!$B$4:$O$410,13,FALSE)</f>
        <v>OECA Data Store</v>
      </c>
      <c r="N296" s="82" t="str">
        <f>VLOOKUP($B296,'Xwalk to ICIS Data Sub. Service'!$B$4:$O$410,14,FALSE)</f>
        <v>No</v>
      </c>
      <c r="O296" s="82" t="s">
        <v>82</v>
      </c>
    </row>
    <row r="297" spans="1:15" x14ac:dyDescent="0.25">
      <c r="A297" s="111">
        <f t="shared" si="6"/>
        <v>288</v>
      </c>
      <c r="B297" s="60" t="s">
        <v>332</v>
      </c>
      <c r="C297" s="61" t="s">
        <v>22</v>
      </c>
      <c r="D297" s="62" t="s">
        <v>22</v>
      </c>
      <c r="E297" s="63" t="s">
        <v>22</v>
      </c>
      <c r="F297" s="61" t="s">
        <v>22</v>
      </c>
      <c r="G297" s="63" t="s">
        <v>21</v>
      </c>
      <c r="H297" s="99" t="s">
        <v>22</v>
      </c>
      <c r="I297" s="99">
        <f>VLOOKUP($B297,'Xwalk to ICIS Data Sub. Service'!$B$4:$O$410,9,FALSE)</f>
        <v>3</v>
      </c>
      <c r="J297" s="82">
        <f>VLOOKUP($B297,'Xwalk to ICIS Data Sub. Service'!$B$4:$O$410,10,FALSE)</f>
        <v>46012</v>
      </c>
      <c r="K297" s="90" t="str">
        <f>VLOOKUP($B297,'Xwalk to ICIS Data Sub. Service'!$B$4:$O$410,11,FALSE)</f>
        <v>5.13</v>
      </c>
      <c r="L297" s="86" t="str">
        <f>VLOOKUP($B297,'Xwalk to ICIS Data Sub. Service'!$B$4:$O$410,12,FALSE)</f>
        <v/>
      </c>
      <c r="M297" s="86" t="str">
        <f>VLOOKUP($B297,'Xwalk to ICIS Data Sub. Service'!$B$4:$O$410,13,FALSE)</f>
        <v>OECA Data Store</v>
      </c>
      <c r="N297" s="82" t="str">
        <f>VLOOKUP($B297,'Xwalk to ICIS Data Sub. Service'!$B$4:$O$410,14,FALSE)</f>
        <v>No</v>
      </c>
      <c r="O297" s="82" t="s">
        <v>82</v>
      </c>
    </row>
    <row r="298" spans="1:15" ht="25.5" x14ac:dyDescent="0.25">
      <c r="A298" s="111">
        <f t="shared" si="6"/>
        <v>289</v>
      </c>
      <c r="B298" s="60" t="s">
        <v>333</v>
      </c>
      <c r="C298" s="61" t="s">
        <v>22</v>
      </c>
      <c r="D298" s="62" t="s">
        <v>22</v>
      </c>
      <c r="E298" s="63" t="s">
        <v>22</v>
      </c>
      <c r="F298" s="61" t="s">
        <v>22</v>
      </c>
      <c r="G298" s="63" t="s">
        <v>21</v>
      </c>
      <c r="H298" s="99" t="s">
        <v>22</v>
      </c>
      <c r="I298" s="99">
        <f>VLOOKUP($B298,'Xwalk to ICIS Data Sub. Service'!$B$4:$O$410,9,FALSE)</f>
        <v>3</v>
      </c>
      <c r="J298" s="82">
        <f>VLOOKUP($B298,'Xwalk to ICIS Data Sub. Service'!$B$4:$O$410,10,FALSE)</f>
        <v>46012</v>
      </c>
      <c r="K298" s="90" t="str">
        <f>VLOOKUP($B298,'Xwalk to ICIS Data Sub. Service'!$B$4:$O$410,11,FALSE)</f>
        <v>5.13</v>
      </c>
      <c r="L298" s="86" t="str">
        <f>VLOOKUP($B298,'Xwalk to ICIS Data Sub. Service'!$B$4:$O$410,12,FALSE)</f>
        <v/>
      </c>
      <c r="M298" s="90" t="str">
        <f>VLOOKUP($B298,'Xwalk to ICIS Data Sub. Service'!$B$4:$O$410,13,FALSE)</f>
        <v>OECA Data Store</v>
      </c>
      <c r="N298" s="82" t="str">
        <f>VLOOKUP($B298,'Xwalk to ICIS Data Sub. Service'!$B$4:$O$410,14,FALSE)</f>
        <v>No</v>
      </c>
      <c r="O298" s="82" t="s">
        <v>82</v>
      </c>
    </row>
    <row r="299" spans="1:15" x14ac:dyDescent="0.25">
      <c r="A299" s="111">
        <f t="shared" si="6"/>
        <v>290</v>
      </c>
      <c r="B299" s="60" t="s">
        <v>334</v>
      </c>
      <c r="C299" s="61" t="s">
        <v>22</v>
      </c>
      <c r="D299" s="62" t="s">
        <v>22</v>
      </c>
      <c r="E299" s="63" t="s">
        <v>22</v>
      </c>
      <c r="F299" s="61" t="s">
        <v>22</v>
      </c>
      <c r="G299" s="63" t="s">
        <v>21</v>
      </c>
      <c r="H299" s="99" t="s">
        <v>22</v>
      </c>
      <c r="I299" s="99">
        <f>VLOOKUP($B299,'Xwalk to ICIS Data Sub. Service'!$B$4:$O$410,9,FALSE)</f>
        <v>3</v>
      </c>
      <c r="J299" s="82">
        <f>VLOOKUP($B299,'Xwalk to ICIS Data Sub. Service'!$B$4:$O$410,10,FALSE)</f>
        <v>46012</v>
      </c>
      <c r="K299" s="90" t="str">
        <f>VLOOKUP($B299,'Xwalk to ICIS Data Sub. Service'!$B$4:$O$410,11,FALSE)</f>
        <v>5.13</v>
      </c>
      <c r="L299" s="86" t="str">
        <f>VLOOKUP($B299,'Xwalk to ICIS Data Sub. Service'!$B$4:$O$410,12,FALSE)</f>
        <v/>
      </c>
      <c r="M299" s="90" t="str">
        <f>VLOOKUP($B299,'Xwalk to ICIS Data Sub. Service'!$B$4:$O$410,13,FALSE)</f>
        <v>OECA Data Store</v>
      </c>
      <c r="N299" s="82" t="str">
        <f>VLOOKUP($B299,'Xwalk to ICIS Data Sub. Service'!$B$4:$O$410,14,FALSE)</f>
        <v>No</v>
      </c>
      <c r="O299" s="82" t="s">
        <v>82</v>
      </c>
    </row>
    <row r="300" spans="1:15" x14ac:dyDescent="0.25">
      <c r="A300" s="111">
        <f t="shared" si="6"/>
        <v>291</v>
      </c>
      <c r="B300" s="60" t="s">
        <v>335</v>
      </c>
      <c r="C300" s="61" t="s">
        <v>22</v>
      </c>
      <c r="D300" s="62" t="s">
        <v>22</v>
      </c>
      <c r="E300" s="63" t="s">
        <v>22</v>
      </c>
      <c r="F300" s="61" t="s">
        <v>22</v>
      </c>
      <c r="G300" s="63" t="s">
        <v>21</v>
      </c>
      <c r="H300" s="99" t="s">
        <v>22</v>
      </c>
      <c r="I300" s="99">
        <f>VLOOKUP($B300,'Xwalk to ICIS Data Sub. Service'!$B$4:$O$410,9,FALSE)</f>
        <v>3</v>
      </c>
      <c r="J300" s="82">
        <f>VLOOKUP($B300,'Xwalk to ICIS Data Sub. Service'!$B$4:$O$410,10,FALSE)</f>
        <v>46012</v>
      </c>
      <c r="K300" s="90" t="str">
        <f>VLOOKUP($B300,'Xwalk to ICIS Data Sub. Service'!$B$4:$O$410,11,FALSE)</f>
        <v>5.13</v>
      </c>
      <c r="L300" s="86" t="str">
        <f>VLOOKUP($B300,'Xwalk to ICIS Data Sub. Service'!$B$4:$O$410,12,FALSE)</f>
        <v/>
      </c>
      <c r="M300" s="90" t="str">
        <f>VLOOKUP($B300,'Xwalk to ICIS Data Sub. Service'!$B$4:$O$410,13,FALSE)</f>
        <v>OECA Data Store</v>
      </c>
      <c r="N300" s="82" t="str">
        <f>VLOOKUP($B300,'Xwalk to ICIS Data Sub. Service'!$B$4:$O$410,14,FALSE)</f>
        <v>No</v>
      </c>
      <c r="O300" s="82" t="s">
        <v>82</v>
      </c>
    </row>
    <row r="301" spans="1:15" x14ac:dyDescent="0.25">
      <c r="A301" s="111">
        <f t="shared" si="6"/>
        <v>292</v>
      </c>
      <c r="B301" s="60" t="s">
        <v>336</v>
      </c>
      <c r="C301" s="61" t="s">
        <v>22</v>
      </c>
      <c r="D301" s="62" t="s">
        <v>22</v>
      </c>
      <c r="E301" s="63" t="s">
        <v>22</v>
      </c>
      <c r="F301" s="61" t="s">
        <v>22</v>
      </c>
      <c r="G301" s="63" t="s">
        <v>21</v>
      </c>
      <c r="H301" s="99" t="s">
        <v>22</v>
      </c>
      <c r="I301" s="99">
        <f>VLOOKUP($B301,'Xwalk to ICIS Data Sub. Service'!$B$4:$O$410,9,FALSE)</f>
        <v>3</v>
      </c>
      <c r="J301" s="82">
        <f>VLOOKUP($B301,'Xwalk to ICIS Data Sub. Service'!$B$4:$O$410,10,FALSE)</f>
        <v>46012</v>
      </c>
      <c r="K301" s="90" t="str">
        <f>VLOOKUP($B301,'Xwalk to ICIS Data Sub. Service'!$B$4:$O$410,11,FALSE)</f>
        <v>5.13</v>
      </c>
      <c r="L301" s="86" t="str">
        <f>VLOOKUP($B301,'Xwalk to ICIS Data Sub. Service'!$B$4:$O$410,12,FALSE)</f>
        <v/>
      </c>
      <c r="M301" s="90" t="str">
        <f>VLOOKUP($B301,'Xwalk to ICIS Data Sub. Service'!$B$4:$O$410,13,FALSE)</f>
        <v>OECA Data Store</v>
      </c>
      <c r="N301" s="82" t="str">
        <f>VLOOKUP($B301,'Xwalk to ICIS Data Sub. Service'!$B$4:$O$410,14,FALSE)</f>
        <v>No</v>
      </c>
      <c r="O301" s="82" t="s">
        <v>82</v>
      </c>
    </row>
    <row r="302" spans="1:15" x14ac:dyDescent="0.25">
      <c r="A302" s="111">
        <f t="shared" si="6"/>
        <v>293</v>
      </c>
      <c r="B302" s="60" t="s">
        <v>337</v>
      </c>
      <c r="C302" s="61" t="s">
        <v>22</v>
      </c>
      <c r="D302" s="62" t="s">
        <v>22</v>
      </c>
      <c r="E302" s="63" t="s">
        <v>22</v>
      </c>
      <c r="F302" s="61" t="s">
        <v>22</v>
      </c>
      <c r="G302" s="63" t="s">
        <v>21</v>
      </c>
      <c r="H302" s="99" t="s">
        <v>22</v>
      </c>
      <c r="I302" s="99">
        <f>VLOOKUP($B302,'Xwalk to ICIS Data Sub. Service'!$B$4:$O$410,9,FALSE)</f>
        <v>3</v>
      </c>
      <c r="J302" s="82">
        <f>VLOOKUP($B302,'Xwalk to ICIS Data Sub. Service'!$B$4:$O$410,10,FALSE)</f>
        <v>46012</v>
      </c>
      <c r="K302" s="90" t="str">
        <f>VLOOKUP($B302,'Xwalk to ICIS Data Sub. Service'!$B$4:$O$410,11,FALSE)</f>
        <v>5.13</v>
      </c>
      <c r="L302" s="86" t="str">
        <f>VLOOKUP($B302,'Xwalk to ICIS Data Sub. Service'!$B$4:$O$410,12,FALSE)</f>
        <v/>
      </c>
      <c r="M302" s="90" t="str">
        <f>VLOOKUP($B302,'Xwalk to ICIS Data Sub. Service'!$B$4:$O$410,13,FALSE)</f>
        <v>OECA Data Store</v>
      </c>
      <c r="N302" s="82" t="str">
        <f>VLOOKUP($B302,'Xwalk to ICIS Data Sub. Service'!$B$4:$O$410,14,FALSE)</f>
        <v>No</v>
      </c>
      <c r="O302" s="82" t="s">
        <v>82</v>
      </c>
    </row>
    <row r="303" spans="1:15" x14ac:dyDescent="0.25">
      <c r="A303" s="111">
        <f t="shared" si="6"/>
        <v>294</v>
      </c>
      <c r="B303" s="60" t="s">
        <v>338</v>
      </c>
      <c r="C303" s="61" t="s">
        <v>22</v>
      </c>
      <c r="D303" s="62" t="s">
        <v>22</v>
      </c>
      <c r="E303" s="63" t="s">
        <v>22</v>
      </c>
      <c r="F303" s="61" t="s">
        <v>22</v>
      </c>
      <c r="G303" s="63" t="s">
        <v>21</v>
      </c>
      <c r="H303" s="99" t="s">
        <v>22</v>
      </c>
      <c r="I303" s="99">
        <f>VLOOKUP($B303,'Xwalk to ICIS Data Sub. Service'!$B$4:$O$410,9,FALSE)</f>
        <v>3</v>
      </c>
      <c r="J303" s="82">
        <f>VLOOKUP($B303,'Xwalk to ICIS Data Sub. Service'!$B$4:$O$410,10,FALSE)</f>
        <v>46012</v>
      </c>
      <c r="K303" s="90" t="str">
        <f>VLOOKUP($B303,'Xwalk to ICIS Data Sub. Service'!$B$4:$O$410,11,FALSE)</f>
        <v>5.14</v>
      </c>
      <c r="L303" s="86" t="str">
        <f>VLOOKUP($B303,'Xwalk to ICIS Data Sub. Service'!$B$4:$O$410,12,FALSE)</f>
        <v/>
      </c>
      <c r="M303" s="90" t="str">
        <f>VLOOKUP($B303,'Xwalk to ICIS Data Sub. Service'!$B$4:$O$410,13,FALSE)</f>
        <v>OECA Data Store</v>
      </c>
      <c r="N303" s="82" t="str">
        <f>VLOOKUP($B303,'Xwalk to ICIS Data Sub. Service'!$B$4:$O$410,14,FALSE)</f>
        <v>No</v>
      </c>
      <c r="O303" s="82" t="s">
        <v>216</v>
      </c>
    </row>
    <row r="304" spans="1:15" ht="25.5" x14ac:dyDescent="0.25">
      <c r="A304" s="111">
        <f t="shared" si="6"/>
        <v>295</v>
      </c>
      <c r="B304" s="60" t="s">
        <v>339</v>
      </c>
      <c r="C304" s="61" t="s">
        <v>22</v>
      </c>
      <c r="D304" s="62" t="s">
        <v>22</v>
      </c>
      <c r="E304" s="63" t="s">
        <v>22</v>
      </c>
      <c r="F304" s="61" t="s">
        <v>22</v>
      </c>
      <c r="G304" s="63" t="s">
        <v>21</v>
      </c>
      <c r="H304" s="99" t="s">
        <v>22</v>
      </c>
      <c r="I304" s="99">
        <f>VLOOKUP($B304,'Xwalk to ICIS Data Sub. Service'!$B$4:$O$410,9,FALSE)</f>
        <v>3</v>
      </c>
      <c r="J304" s="82">
        <f>VLOOKUP($B304,'Xwalk to ICIS Data Sub. Service'!$B$4:$O$410,10,FALSE)</f>
        <v>46012</v>
      </c>
      <c r="K304" s="90" t="str">
        <f>VLOOKUP($B304,'Xwalk to ICIS Data Sub. Service'!$B$4:$O$410,11,FALSE)</f>
        <v>5.14</v>
      </c>
      <c r="L304" s="86" t="str">
        <f>VLOOKUP($B304,'Xwalk to ICIS Data Sub. Service'!$B$4:$O$410,12,FALSE)</f>
        <v/>
      </c>
      <c r="M304" s="90" t="str">
        <f>VLOOKUP($B304,'Xwalk to ICIS Data Sub. Service'!$B$4:$O$410,13,FALSE)</f>
        <v>OECA Data Store</v>
      </c>
      <c r="N304" s="82" t="str">
        <f>VLOOKUP($B304,'Xwalk to ICIS Data Sub. Service'!$B$4:$O$410,14,FALSE)</f>
        <v>No</v>
      </c>
      <c r="O304" s="82" t="s">
        <v>216</v>
      </c>
    </row>
    <row r="305" spans="1:15" x14ac:dyDescent="0.25">
      <c r="A305" s="111">
        <f t="shared" si="6"/>
        <v>296</v>
      </c>
      <c r="B305" s="60" t="s">
        <v>340</v>
      </c>
      <c r="C305" s="61" t="s">
        <v>22</v>
      </c>
      <c r="D305" s="62" t="s">
        <v>22</v>
      </c>
      <c r="E305" s="63" t="s">
        <v>22</v>
      </c>
      <c r="F305" s="61" t="s">
        <v>22</v>
      </c>
      <c r="G305" s="63" t="s">
        <v>21</v>
      </c>
      <c r="H305" s="99" t="s">
        <v>22</v>
      </c>
      <c r="I305" s="99">
        <f>VLOOKUP($B305,'Xwalk to ICIS Data Sub. Service'!$B$4:$O$410,9,FALSE)</f>
        <v>3</v>
      </c>
      <c r="J305" s="82">
        <f>VLOOKUP($B305,'Xwalk to ICIS Data Sub. Service'!$B$4:$O$410,10,FALSE)</f>
        <v>46012</v>
      </c>
      <c r="K305" s="90" t="str">
        <f>VLOOKUP($B305,'Xwalk to ICIS Data Sub. Service'!$B$4:$O$410,11,FALSE)</f>
        <v>5.14</v>
      </c>
      <c r="L305" s="86" t="str">
        <f>VLOOKUP($B305,'Xwalk to ICIS Data Sub. Service'!$B$4:$O$410,12,FALSE)</f>
        <v/>
      </c>
      <c r="M305" s="90" t="str">
        <f>VLOOKUP($B305,'Xwalk to ICIS Data Sub. Service'!$B$4:$O$410,13,FALSE)</f>
        <v>OECA Data Store</v>
      </c>
      <c r="N305" s="82" t="str">
        <f>VLOOKUP($B305,'Xwalk to ICIS Data Sub. Service'!$B$4:$O$410,14,FALSE)</f>
        <v>No</v>
      </c>
      <c r="O305" s="82" t="s">
        <v>216</v>
      </c>
    </row>
    <row r="306" spans="1:15" x14ac:dyDescent="0.25">
      <c r="A306" s="111">
        <f t="shared" si="6"/>
        <v>297</v>
      </c>
      <c r="B306" s="60" t="s">
        <v>341</v>
      </c>
      <c r="C306" s="61" t="s">
        <v>22</v>
      </c>
      <c r="D306" s="62" t="s">
        <v>22</v>
      </c>
      <c r="E306" s="63" t="s">
        <v>22</v>
      </c>
      <c r="F306" s="61" t="s">
        <v>22</v>
      </c>
      <c r="G306" s="63" t="s">
        <v>21</v>
      </c>
      <c r="H306" s="99" t="s">
        <v>22</v>
      </c>
      <c r="I306" s="99">
        <f>VLOOKUP($B306,'Xwalk to ICIS Data Sub. Service'!$B$4:$O$410,9,FALSE)</f>
        <v>3</v>
      </c>
      <c r="J306" s="82">
        <f>VLOOKUP($B306,'Xwalk to ICIS Data Sub. Service'!$B$4:$O$410,10,FALSE)</f>
        <v>46012</v>
      </c>
      <c r="K306" s="90" t="str">
        <f>VLOOKUP($B306,'Xwalk to ICIS Data Sub. Service'!$B$4:$O$410,11,FALSE)</f>
        <v>5.14</v>
      </c>
      <c r="L306" s="86" t="str">
        <f>VLOOKUP($B306,'Xwalk to ICIS Data Sub. Service'!$B$4:$O$410,12,FALSE)</f>
        <v/>
      </c>
      <c r="M306" s="90" t="str">
        <f>VLOOKUP($B306,'Xwalk to ICIS Data Sub. Service'!$B$4:$O$410,13,FALSE)</f>
        <v>OECA Data Store</v>
      </c>
      <c r="N306" s="82" t="str">
        <f>VLOOKUP($B306,'Xwalk to ICIS Data Sub. Service'!$B$4:$O$410,14,FALSE)</f>
        <v>No</v>
      </c>
      <c r="O306" s="82" t="s">
        <v>216</v>
      </c>
    </row>
    <row r="307" spans="1:15" x14ac:dyDescent="0.25">
      <c r="A307" s="111">
        <f t="shared" si="6"/>
        <v>298</v>
      </c>
      <c r="B307" s="60" t="s">
        <v>342</v>
      </c>
      <c r="C307" s="61" t="s">
        <v>22</v>
      </c>
      <c r="D307" s="62" t="s">
        <v>22</v>
      </c>
      <c r="E307" s="63" t="s">
        <v>22</v>
      </c>
      <c r="F307" s="61" t="s">
        <v>22</v>
      </c>
      <c r="G307" s="63" t="s">
        <v>21</v>
      </c>
      <c r="H307" s="99" t="s">
        <v>22</v>
      </c>
      <c r="I307" s="99">
        <f>VLOOKUP($B307,'Xwalk to ICIS Data Sub. Service'!$B$4:$O$410,9,FALSE)</f>
        <v>3</v>
      </c>
      <c r="J307" s="82">
        <f>VLOOKUP($B307,'Xwalk to ICIS Data Sub. Service'!$B$4:$O$410,10,FALSE)</f>
        <v>46012</v>
      </c>
      <c r="K307" s="90" t="str">
        <f>VLOOKUP($B307,'Xwalk to ICIS Data Sub. Service'!$B$4:$O$410,11,FALSE)</f>
        <v>5.14</v>
      </c>
      <c r="L307" s="86" t="str">
        <f>VLOOKUP($B307,'Xwalk to ICIS Data Sub. Service'!$B$4:$O$410,12,FALSE)</f>
        <v/>
      </c>
      <c r="M307" s="90" t="str">
        <f>VLOOKUP($B307,'Xwalk to ICIS Data Sub. Service'!$B$4:$O$410,13,FALSE)</f>
        <v>OECA Data Store</v>
      </c>
      <c r="N307" s="82" t="str">
        <f>VLOOKUP($B307,'Xwalk to ICIS Data Sub. Service'!$B$4:$O$410,14,FALSE)</f>
        <v>No</v>
      </c>
      <c r="O307" s="82" t="s">
        <v>216</v>
      </c>
    </row>
    <row r="308" spans="1:15" ht="25.5" x14ac:dyDescent="0.25">
      <c r="A308" s="111">
        <f t="shared" si="6"/>
        <v>299</v>
      </c>
      <c r="B308" s="60" t="s">
        <v>343</v>
      </c>
      <c r="C308" s="61" t="s">
        <v>22</v>
      </c>
      <c r="D308" s="62" t="s">
        <v>22</v>
      </c>
      <c r="E308" s="63" t="s">
        <v>22</v>
      </c>
      <c r="F308" s="61" t="s">
        <v>22</v>
      </c>
      <c r="G308" s="63" t="s">
        <v>21</v>
      </c>
      <c r="H308" s="99" t="s">
        <v>22</v>
      </c>
      <c r="I308" s="99">
        <f>VLOOKUP($B308,'Xwalk to ICIS Data Sub. Service'!$B$4:$O$410,9,FALSE)</f>
        <v>3</v>
      </c>
      <c r="J308" s="82">
        <f>VLOOKUP($B308,'Xwalk to ICIS Data Sub. Service'!$B$4:$O$410,10,FALSE)</f>
        <v>46012</v>
      </c>
      <c r="K308" s="90" t="str">
        <f>VLOOKUP($B308,'Xwalk to ICIS Data Sub. Service'!$B$4:$O$410,11,FALSE)</f>
        <v>5.14</v>
      </c>
      <c r="L308" s="86" t="str">
        <f>VLOOKUP($B308,'Xwalk to ICIS Data Sub. Service'!$B$4:$O$410,12,FALSE)</f>
        <v/>
      </c>
      <c r="M308" s="90" t="str">
        <f>VLOOKUP($B308,'Xwalk to ICIS Data Sub. Service'!$B$4:$O$410,13,FALSE)</f>
        <v>OECA Data Store</v>
      </c>
      <c r="N308" s="82" t="str">
        <f>VLOOKUP($B308,'Xwalk to ICIS Data Sub. Service'!$B$4:$O$410,14,FALSE)</f>
        <v>No</v>
      </c>
      <c r="O308" s="82" t="s">
        <v>216</v>
      </c>
    </row>
    <row r="309" spans="1:15" ht="25.5" x14ac:dyDescent="0.25">
      <c r="A309" s="111">
        <f t="shared" si="6"/>
        <v>300</v>
      </c>
      <c r="B309" s="60" t="s">
        <v>344</v>
      </c>
      <c r="C309" s="61" t="s">
        <v>22</v>
      </c>
      <c r="D309" s="62" t="s">
        <v>22</v>
      </c>
      <c r="E309" s="63" t="s">
        <v>22</v>
      </c>
      <c r="F309" s="61" t="s">
        <v>22</v>
      </c>
      <c r="G309" s="63" t="s">
        <v>21</v>
      </c>
      <c r="H309" s="99" t="s">
        <v>22</v>
      </c>
      <c r="I309" s="99">
        <f>VLOOKUP($B309,'Xwalk to ICIS Data Sub. Service'!$B$4:$O$410,9,FALSE)</f>
        <v>3</v>
      </c>
      <c r="J309" s="82">
        <f>VLOOKUP($B309,'Xwalk to ICIS Data Sub. Service'!$B$4:$O$410,10,FALSE)</f>
        <v>46012</v>
      </c>
      <c r="K309" s="90" t="str">
        <f>VLOOKUP($B309,'Xwalk to ICIS Data Sub. Service'!$B$4:$O$410,11,FALSE)</f>
        <v>5.14</v>
      </c>
      <c r="L309" s="86" t="str">
        <f>VLOOKUP($B309,'Xwalk to ICIS Data Sub. Service'!$B$4:$O$410,12,FALSE)</f>
        <v/>
      </c>
      <c r="M309" s="90" t="str">
        <f>VLOOKUP($B309,'Xwalk to ICIS Data Sub. Service'!$B$4:$O$410,13,FALSE)</f>
        <v>OECA Data Store</v>
      </c>
      <c r="N309" s="82" t="str">
        <f>VLOOKUP($B309,'Xwalk to ICIS Data Sub. Service'!$B$4:$O$410,14,FALSE)</f>
        <v>No</v>
      </c>
      <c r="O309" s="82" t="s">
        <v>216</v>
      </c>
    </row>
    <row r="310" spans="1:15" ht="45" x14ac:dyDescent="0.25">
      <c r="A310" s="111">
        <f t="shared" si="6"/>
        <v>301</v>
      </c>
      <c r="B310" s="60" t="s">
        <v>345</v>
      </c>
      <c r="C310" s="61" t="s">
        <v>22</v>
      </c>
      <c r="D310" s="62" t="s">
        <v>22</v>
      </c>
      <c r="E310" s="63" t="s">
        <v>22</v>
      </c>
      <c r="F310" s="61" t="s">
        <v>22</v>
      </c>
      <c r="G310" s="63" t="s">
        <v>21</v>
      </c>
      <c r="H310" s="99" t="s">
        <v>22</v>
      </c>
      <c r="I310" s="99" t="str">
        <f>VLOOKUP($B310,'Xwalk to ICIS Data Sub. Service'!$B$4:$O$410,9,FALSE)</f>
        <v>N/A</v>
      </c>
      <c r="J310" s="82" t="str">
        <f>VLOOKUP($B310,'Xwalk to ICIS Data Sub. Service'!$B$4:$O$410,10,FALSE)</f>
        <v>N/A</v>
      </c>
      <c r="K310" s="90" t="str">
        <f>VLOOKUP($B310,'Xwalk to ICIS Data Sub. Service'!$B$4:$O$410,11,FALSE)</f>
        <v>N/A</v>
      </c>
      <c r="L310" s="86" t="str">
        <f>VLOOKUP($B310,'Xwalk to ICIS Data Sub. Service'!$B$4:$O$410,12,FALSE)</f>
        <v/>
      </c>
      <c r="M310" s="90" t="str">
        <f>VLOOKUP($B310,'Xwalk to ICIS Data Sub. Service'!$B$4:$O$410,13,FALSE)</f>
        <v>&lt;Deletion recommended by EPA-state workgroup&gt;</v>
      </c>
      <c r="N310" s="82" t="str">
        <f>VLOOKUP($B310,'Xwalk to ICIS Data Sub. Service'!$B$4:$O$410,14,FALSE)</f>
        <v>No</v>
      </c>
      <c r="O310" s="82" t="s">
        <v>346</v>
      </c>
    </row>
    <row r="311" spans="1:15" ht="45" x14ac:dyDescent="0.25">
      <c r="A311" s="111">
        <f t="shared" si="6"/>
        <v>302</v>
      </c>
      <c r="B311" s="60" t="s">
        <v>347</v>
      </c>
      <c r="C311" s="61" t="s">
        <v>22</v>
      </c>
      <c r="D311" s="62" t="s">
        <v>22</v>
      </c>
      <c r="E311" s="63" t="s">
        <v>22</v>
      </c>
      <c r="F311" s="61" t="s">
        <v>22</v>
      </c>
      <c r="G311" s="63" t="s">
        <v>21</v>
      </c>
      <c r="H311" s="99" t="s">
        <v>22</v>
      </c>
      <c r="I311" s="99" t="str">
        <f>VLOOKUP($B311,'Xwalk to ICIS Data Sub. Service'!$B$4:$O$410,9,FALSE)</f>
        <v>N/A</v>
      </c>
      <c r="J311" s="82" t="str">
        <f>VLOOKUP($B311,'Xwalk to ICIS Data Sub. Service'!$B$4:$O$410,10,FALSE)</f>
        <v>N/A</v>
      </c>
      <c r="K311" s="90" t="str">
        <f>VLOOKUP($B311,'Xwalk to ICIS Data Sub. Service'!$B$4:$O$410,11,FALSE)</f>
        <v>N/A</v>
      </c>
      <c r="L311" s="86" t="str">
        <f>VLOOKUP($B311,'Xwalk to ICIS Data Sub. Service'!$B$4:$O$410,12,FALSE)</f>
        <v/>
      </c>
      <c r="M311" s="90" t="str">
        <f>VLOOKUP($B311,'Xwalk to ICIS Data Sub. Service'!$B$4:$O$410,13,FALSE)</f>
        <v>&lt;Deletion recommended by EPA-state workgroup&gt;</v>
      </c>
      <c r="N311" s="82" t="str">
        <f>VLOOKUP($B311,'Xwalk to ICIS Data Sub. Service'!$B$4:$O$410,14,FALSE)</f>
        <v>No</v>
      </c>
      <c r="O311" s="82" t="s">
        <v>348</v>
      </c>
    </row>
    <row r="312" spans="1:15" ht="45" x14ac:dyDescent="0.25">
      <c r="A312" s="111">
        <f t="shared" si="6"/>
        <v>303</v>
      </c>
      <c r="B312" s="60" t="s">
        <v>349</v>
      </c>
      <c r="C312" s="61" t="s">
        <v>22</v>
      </c>
      <c r="D312" s="62" t="s">
        <v>22</v>
      </c>
      <c r="E312" s="63" t="s">
        <v>22</v>
      </c>
      <c r="F312" s="61" t="s">
        <v>22</v>
      </c>
      <c r="G312" s="63" t="s">
        <v>21</v>
      </c>
      <c r="H312" s="99" t="s">
        <v>22</v>
      </c>
      <c r="I312" s="99" t="str">
        <f>VLOOKUP($B312,'Xwalk to ICIS Data Sub. Service'!$B$4:$O$410,9,FALSE)</f>
        <v>N/A</v>
      </c>
      <c r="J312" s="82" t="str">
        <f>VLOOKUP($B312,'Xwalk to ICIS Data Sub. Service'!$B$4:$O$410,10,FALSE)</f>
        <v>N/A</v>
      </c>
      <c r="K312" s="90" t="str">
        <f>VLOOKUP($B312,'Xwalk to ICIS Data Sub. Service'!$B$4:$O$410,11,FALSE)</f>
        <v>N/A</v>
      </c>
      <c r="L312" s="86" t="str">
        <f>VLOOKUP($B312,'Xwalk to ICIS Data Sub. Service'!$B$4:$O$410,12,FALSE)</f>
        <v/>
      </c>
      <c r="M312" s="90" t="str">
        <f>VLOOKUP($B312,'Xwalk to ICIS Data Sub. Service'!$B$4:$O$410,13,FALSE)</f>
        <v>&lt;Deletion recommended by EPA-state workgroup&gt;</v>
      </c>
      <c r="N312" s="82" t="str">
        <f>VLOOKUP($B312,'Xwalk to ICIS Data Sub. Service'!$B$4:$O$410,14,FALSE)</f>
        <v>No</v>
      </c>
      <c r="O312" s="82" t="s">
        <v>350</v>
      </c>
    </row>
    <row r="313" spans="1:15" ht="35.1" customHeight="1" x14ac:dyDescent="0.25">
      <c r="A313" s="111">
        <f t="shared" si="6"/>
        <v>304</v>
      </c>
      <c r="B313" s="60" t="s">
        <v>351</v>
      </c>
      <c r="C313" s="61" t="s">
        <v>22</v>
      </c>
      <c r="D313" s="62" t="s">
        <v>22</v>
      </c>
      <c r="E313" s="63" t="s">
        <v>22</v>
      </c>
      <c r="F313" s="61" t="s">
        <v>22</v>
      </c>
      <c r="G313" s="63" t="s">
        <v>21</v>
      </c>
      <c r="H313" s="99" t="s">
        <v>22</v>
      </c>
      <c r="I313" s="99">
        <f>VLOOKUP($B313,'Xwalk to ICIS Data Sub. Service'!$B$4:$O$410,9,FALSE)</f>
        <v>3</v>
      </c>
      <c r="J313" s="82">
        <f>VLOOKUP($B313,'Xwalk to ICIS Data Sub. Service'!$B$4:$O$410,10,FALSE)</f>
        <v>46012</v>
      </c>
      <c r="K313" s="90" t="str">
        <f>VLOOKUP($B313,'Xwalk to ICIS Data Sub. Service'!$B$4:$O$410,11,FALSE)</f>
        <v>5.14</v>
      </c>
      <c r="L313" s="86" t="str">
        <f>VLOOKUP($B313,'Xwalk to ICIS Data Sub. Service'!$B$4:$O$410,12,FALSE)</f>
        <v/>
      </c>
      <c r="M313" s="90" t="str">
        <f>VLOOKUP($B313,'Xwalk to ICIS Data Sub. Service'!$B$4:$O$410,13,FALSE)</f>
        <v>OECA Data Store</v>
      </c>
      <c r="N313" s="82" t="str">
        <f>VLOOKUP($B313,'Xwalk to ICIS Data Sub. Service'!$B$4:$O$410,14,FALSE)</f>
        <v>No</v>
      </c>
      <c r="O313" s="82" t="s">
        <v>216</v>
      </c>
    </row>
    <row r="314" spans="1:15" ht="25.5" x14ac:dyDescent="0.25">
      <c r="A314" s="111">
        <f t="shared" si="6"/>
        <v>305</v>
      </c>
      <c r="B314" s="60" t="s">
        <v>352</v>
      </c>
      <c r="C314" s="61" t="s">
        <v>22</v>
      </c>
      <c r="D314" s="62" t="s">
        <v>22</v>
      </c>
      <c r="E314" s="63" t="s">
        <v>22</v>
      </c>
      <c r="F314" s="61" t="s">
        <v>22</v>
      </c>
      <c r="G314" s="63" t="s">
        <v>21</v>
      </c>
      <c r="H314" s="99" t="s">
        <v>22</v>
      </c>
      <c r="I314" s="99">
        <f>VLOOKUP($B314,'Xwalk to ICIS Data Sub. Service'!$B$4:$O$410,9,FALSE)</f>
        <v>3</v>
      </c>
      <c r="J314" s="82">
        <f>VLOOKUP($B314,'Xwalk to ICIS Data Sub. Service'!$B$4:$O$410,10,FALSE)</f>
        <v>46012</v>
      </c>
      <c r="K314" s="90" t="str">
        <f>VLOOKUP($B314,'Xwalk to ICIS Data Sub. Service'!$B$4:$O$410,11,FALSE)</f>
        <v>5.14</v>
      </c>
      <c r="L314" s="86" t="str">
        <f>VLOOKUP($B314,'Xwalk to ICIS Data Sub. Service'!$B$4:$O$410,12,FALSE)</f>
        <v/>
      </c>
      <c r="M314" s="90" t="str">
        <f>VLOOKUP($B314,'Xwalk to ICIS Data Sub. Service'!$B$4:$O$410,13,FALSE)</f>
        <v>OECA Data Store</v>
      </c>
      <c r="N314" s="82" t="str">
        <f>VLOOKUP($B314,'Xwalk to ICIS Data Sub. Service'!$B$4:$O$410,14,FALSE)</f>
        <v>No</v>
      </c>
      <c r="O314" s="82" t="s">
        <v>216</v>
      </c>
    </row>
    <row r="315" spans="1:15" x14ac:dyDescent="0.25">
      <c r="A315" s="111">
        <f t="shared" si="6"/>
        <v>306</v>
      </c>
      <c r="B315" s="60" t="s">
        <v>353</v>
      </c>
      <c r="C315" s="61" t="s">
        <v>22</v>
      </c>
      <c r="D315" s="62" t="s">
        <v>22</v>
      </c>
      <c r="E315" s="63" t="s">
        <v>22</v>
      </c>
      <c r="F315" s="61" t="s">
        <v>22</v>
      </c>
      <c r="G315" s="63" t="s">
        <v>21</v>
      </c>
      <c r="H315" s="99" t="s">
        <v>22</v>
      </c>
      <c r="I315" s="99">
        <f>VLOOKUP($B315,'Xwalk to ICIS Data Sub. Service'!$B$4:$O$410,9,FALSE)</f>
        <v>3</v>
      </c>
      <c r="J315" s="82">
        <f>VLOOKUP($B315,'Xwalk to ICIS Data Sub. Service'!$B$4:$O$410,10,FALSE)</f>
        <v>46012</v>
      </c>
      <c r="K315" s="90" t="str">
        <f>VLOOKUP($B315,'Xwalk to ICIS Data Sub. Service'!$B$4:$O$410,11,FALSE)</f>
        <v>5.14</v>
      </c>
      <c r="L315" s="86" t="str">
        <f>VLOOKUP($B315,'Xwalk to ICIS Data Sub. Service'!$B$4:$O$410,12,FALSE)</f>
        <v/>
      </c>
      <c r="M315" s="90" t="str">
        <f>VLOOKUP($B315,'Xwalk to ICIS Data Sub. Service'!$B$4:$O$410,13,FALSE)</f>
        <v>OECA Data Store</v>
      </c>
      <c r="N315" s="82" t="str">
        <f>VLOOKUP($B315,'Xwalk to ICIS Data Sub. Service'!$B$4:$O$410,14,FALSE)</f>
        <v>No</v>
      </c>
      <c r="O315" s="82" t="s">
        <v>216</v>
      </c>
    </row>
    <row r="316" spans="1:15" ht="25.5" x14ac:dyDescent="0.25">
      <c r="A316" s="111">
        <f t="shared" si="6"/>
        <v>307</v>
      </c>
      <c r="B316" s="60" t="s">
        <v>354</v>
      </c>
      <c r="C316" s="61" t="s">
        <v>22</v>
      </c>
      <c r="D316" s="62" t="s">
        <v>22</v>
      </c>
      <c r="E316" s="63" t="s">
        <v>22</v>
      </c>
      <c r="F316" s="61" t="s">
        <v>22</v>
      </c>
      <c r="G316" s="63" t="s">
        <v>21</v>
      </c>
      <c r="H316" s="99" t="s">
        <v>22</v>
      </c>
      <c r="I316" s="99">
        <f>VLOOKUP($B316,'Xwalk to ICIS Data Sub. Service'!$B$4:$O$410,9,FALSE)</f>
        <v>3</v>
      </c>
      <c r="J316" s="82">
        <f>VLOOKUP($B316,'Xwalk to ICIS Data Sub. Service'!$B$4:$O$410,10,FALSE)</f>
        <v>46012</v>
      </c>
      <c r="K316" s="90" t="str">
        <f>VLOOKUP($B316,'Xwalk to ICIS Data Sub. Service'!$B$4:$O$410,11,FALSE)</f>
        <v>5.14</v>
      </c>
      <c r="L316" s="86" t="str">
        <f>VLOOKUP($B316,'Xwalk to ICIS Data Sub. Service'!$B$4:$O$410,12,FALSE)</f>
        <v/>
      </c>
      <c r="M316" s="90" t="str">
        <f>VLOOKUP($B316,'Xwalk to ICIS Data Sub. Service'!$B$4:$O$410,13,FALSE)</f>
        <v>OECA Data Store</v>
      </c>
      <c r="N316" s="82" t="str">
        <f>VLOOKUP($B316,'Xwalk to ICIS Data Sub. Service'!$B$4:$O$410,14,FALSE)</f>
        <v>No</v>
      </c>
      <c r="O316" s="82" t="s">
        <v>216</v>
      </c>
    </row>
    <row r="317" spans="1:15" x14ac:dyDescent="0.25">
      <c r="A317" s="111">
        <f t="shared" si="6"/>
        <v>308</v>
      </c>
      <c r="B317" s="60" t="s">
        <v>355</v>
      </c>
      <c r="C317" s="61" t="s">
        <v>22</v>
      </c>
      <c r="D317" s="62" t="s">
        <v>22</v>
      </c>
      <c r="E317" s="63" t="s">
        <v>22</v>
      </c>
      <c r="F317" s="61" t="s">
        <v>22</v>
      </c>
      <c r="G317" s="63" t="s">
        <v>21</v>
      </c>
      <c r="H317" s="99" t="s">
        <v>22</v>
      </c>
      <c r="I317" s="99">
        <f>VLOOKUP($B317,'Xwalk to ICIS Data Sub. Service'!$B$4:$O$410,9,FALSE)</f>
        <v>3</v>
      </c>
      <c r="J317" s="82">
        <f>VLOOKUP($B317,'Xwalk to ICIS Data Sub. Service'!$B$4:$O$410,10,FALSE)</f>
        <v>46012</v>
      </c>
      <c r="K317" s="90" t="str">
        <f>VLOOKUP($B317,'Xwalk to ICIS Data Sub. Service'!$B$4:$O$410,11,FALSE)</f>
        <v>5.14</v>
      </c>
      <c r="L317" s="86" t="str">
        <f>VLOOKUP($B317,'Xwalk to ICIS Data Sub. Service'!$B$4:$O$410,12,FALSE)</f>
        <v/>
      </c>
      <c r="M317" s="90" t="str">
        <f>VLOOKUP($B317,'Xwalk to ICIS Data Sub. Service'!$B$4:$O$410,13,FALSE)</f>
        <v>OECA Data Store</v>
      </c>
      <c r="N317" s="82" t="str">
        <f>VLOOKUP($B317,'Xwalk to ICIS Data Sub. Service'!$B$4:$O$410,14,FALSE)</f>
        <v>No</v>
      </c>
      <c r="O317" s="82" t="s">
        <v>216</v>
      </c>
    </row>
    <row r="318" spans="1:15" x14ac:dyDescent="0.25">
      <c r="A318" s="111">
        <f t="shared" si="6"/>
        <v>309</v>
      </c>
      <c r="B318" s="60" t="s">
        <v>356</v>
      </c>
      <c r="C318" s="61" t="s">
        <v>22</v>
      </c>
      <c r="D318" s="62" t="s">
        <v>22</v>
      </c>
      <c r="E318" s="63" t="s">
        <v>22</v>
      </c>
      <c r="F318" s="61" t="s">
        <v>22</v>
      </c>
      <c r="G318" s="63" t="s">
        <v>21</v>
      </c>
      <c r="H318" s="99" t="s">
        <v>22</v>
      </c>
      <c r="I318" s="99">
        <f>VLOOKUP($B318,'Xwalk to ICIS Data Sub. Service'!$B$4:$O$410,9,FALSE)</f>
        <v>3</v>
      </c>
      <c r="J318" s="82">
        <f>VLOOKUP($B318,'Xwalk to ICIS Data Sub. Service'!$B$4:$O$410,10,FALSE)</f>
        <v>46012</v>
      </c>
      <c r="K318" s="90" t="str">
        <f>VLOOKUP($B318,'Xwalk to ICIS Data Sub. Service'!$B$4:$O$410,11,FALSE)</f>
        <v>5.14</v>
      </c>
      <c r="L318" s="86" t="str">
        <f>VLOOKUP($B318,'Xwalk to ICIS Data Sub. Service'!$B$4:$O$410,12,FALSE)</f>
        <v/>
      </c>
      <c r="M318" s="90" t="str">
        <f>VLOOKUP($B318,'Xwalk to ICIS Data Sub. Service'!$B$4:$O$410,13,FALSE)</f>
        <v>OECA Data Store</v>
      </c>
      <c r="N318" s="82" t="str">
        <f>VLOOKUP($B318,'Xwalk to ICIS Data Sub. Service'!$B$4:$O$410,14,FALSE)</f>
        <v>No</v>
      </c>
      <c r="O318" s="82" t="s">
        <v>216</v>
      </c>
    </row>
    <row r="319" spans="1:15" ht="25.5" x14ac:dyDescent="0.25">
      <c r="A319" s="111">
        <f t="shared" si="6"/>
        <v>310</v>
      </c>
      <c r="B319" s="60" t="s">
        <v>357</v>
      </c>
      <c r="C319" s="61" t="s">
        <v>22</v>
      </c>
      <c r="D319" s="62" t="s">
        <v>22</v>
      </c>
      <c r="E319" s="63" t="s">
        <v>22</v>
      </c>
      <c r="F319" s="61" t="s">
        <v>22</v>
      </c>
      <c r="G319" s="63" t="s">
        <v>21</v>
      </c>
      <c r="H319" s="99" t="s">
        <v>22</v>
      </c>
      <c r="I319" s="99">
        <f>VLOOKUP($B319,'Xwalk to ICIS Data Sub. Service'!$B$4:$O$410,9,FALSE)</f>
        <v>3</v>
      </c>
      <c r="J319" s="82">
        <f>VLOOKUP($B319,'Xwalk to ICIS Data Sub. Service'!$B$4:$O$410,10,FALSE)</f>
        <v>46012</v>
      </c>
      <c r="K319" s="90" t="str">
        <f>VLOOKUP($B319,'Xwalk to ICIS Data Sub. Service'!$B$4:$O$410,11,FALSE)</f>
        <v>5.14</v>
      </c>
      <c r="L319" s="86" t="str">
        <f>VLOOKUP($B319,'Xwalk to ICIS Data Sub. Service'!$B$4:$O$410,12,FALSE)</f>
        <v/>
      </c>
      <c r="M319" s="90" t="str">
        <f>VLOOKUP($B319,'Xwalk to ICIS Data Sub. Service'!$B$4:$O$410,13,FALSE)</f>
        <v>OECA Data Store</v>
      </c>
      <c r="N319" s="82" t="str">
        <f>VLOOKUP($B319,'Xwalk to ICIS Data Sub. Service'!$B$4:$O$410,14,FALSE)</f>
        <v>No</v>
      </c>
      <c r="O319" s="82" t="s">
        <v>216</v>
      </c>
    </row>
    <row r="320" spans="1:15" x14ac:dyDescent="0.25">
      <c r="A320" s="111">
        <f t="shared" si="6"/>
        <v>311</v>
      </c>
      <c r="B320" s="60" t="s">
        <v>358</v>
      </c>
      <c r="C320" s="61" t="s">
        <v>22</v>
      </c>
      <c r="D320" s="62" t="s">
        <v>22</v>
      </c>
      <c r="E320" s="63" t="s">
        <v>22</v>
      </c>
      <c r="F320" s="61" t="s">
        <v>22</v>
      </c>
      <c r="G320" s="63" t="s">
        <v>21</v>
      </c>
      <c r="H320" s="99" t="s">
        <v>22</v>
      </c>
      <c r="I320" s="99">
        <f>VLOOKUP($B320,'Xwalk to ICIS Data Sub. Service'!$B$4:$O$410,9,FALSE)</f>
        <v>3</v>
      </c>
      <c r="J320" s="82">
        <f>VLOOKUP($B320,'Xwalk to ICIS Data Sub. Service'!$B$4:$O$410,10,FALSE)</f>
        <v>46012</v>
      </c>
      <c r="K320" s="90" t="str">
        <f>VLOOKUP($B320,'Xwalk to ICIS Data Sub. Service'!$B$4:$O$410,11,FALSE)</f>
        <v>5.14</v>
      </c>
      <c r="L320" s="86" t="str">
        <f>VLOOKUP($B320,'Xwalk to ICIS Data Sub. Service'!$B$4:$O$410,12,FALSE)</f>
        <v/>
      </c>
      <c r="M320" s="90" t="str">
        <f>VLOOKUP($B320,'Xwalk to ICIS Data Sub. Service'!$B$4:$O$410,13,FALSE)</f>
        <v>OECA Data Store</v>
      </c>
      <c r="N320" s="82" t="str">
        <f>VLOOKUP($B320,'Xwalk to ICIS Data Sub. Service'!$B$4:$O$410,14,FALSE)</f>
        <v>No</v>
      </c>
      <c r="O320" s="82" t="s">
        <v>216</v>
      </c>
    </row>
    <row r="321" spans="1:15" x14ac:dyDescent="0.25">
      <c r="A321" s="111">
        <f t="shared" si="6"/>
        <v>312</v>
      </c>
      <c r="B321" s="60" t="s">
        <v>359</v>
      </c>
      <c r="C321" s="61" t="s">
        <v>22</v>
      </c>
      <c r="D321" s="62" t="s">
        <v>22</v>
      </c>
      <c r="E321" s="63" t="s">
        <v>22</v>
      </c>
      <c r="F321" s="61" t="s">
        <v>22</v>
      </c>
      <c r="G321" s="63" t="s">
        <v>21</v>
      </c>
      <c r="H321" s="99" t="s">
        <v>22</v>
      </c>
      <c r="I321" s="99">
        <f>VLOOKUP($B321,'Xwalk to ICIS Data Sub. Service'!$B$4:$O$410,9,FALSE)</f>
        <v>3</v>
      </c>
      <c r="J321" s="82">
        <f>VLOOKUP($B321,'Xwalk to ICIS Data Sub. Service'!$B$4:$O$410,10,FALSE)</f>
        <v>46012</v>
      </c>
      <c r="K321" s="90" t="str">
        <f>VLOOKUP($B321,'Xwalk to ICIS Data Sub. Service'!$B$4:$O$410,11,FALSE)</f>
        <v>5.14</v>
      </c>
      <c r="L321" s="86" t="str">
        <f>VLOOKUP($B321,'Xwalk to ICIS Data Sub. Service'!$B$4:$O$410,12,FALSE)</f>
        <v/>
      </c>
      <c r="M321" s="90" t="str">
        <f>VLOOKUP($B321,'Xwalk to ICIS Data Sub. Service'!$B$4:$O$410,13,FALSE)</f>
        <v>OECA Data Store</v>
      </c>
      <c r="N321" s="82" t="str">
        <f>VLOOKUP($B321,'Xwalk to ICIS Data Sub. Service'!$B$4:$O$410,14,FALSE)</f>
        <v>No</v>
      </c>
      <c r="O321" s="82" t="s">
        <v>216</v>
      </c>
    </row>
    <row r="322" spans="1:15" x14ac:dyDescent="0.25">
      <c r="A322" s="111">
        <f t="shared" si="6"/>
        <v>313</v>
      </c>
      <c r="B322" s="60" t="s">
        <v>360</v>
      </c>
      <c r="C322" s="61" t="s">
        <v>22</v>
      </c>
      <c r="D322" s="62" t="s">
        <v>22</v>
      </c>
      <c r="E322" s="63" t="s">
        <v>22</v>
      </c>
      <c r="F322" s="61" t="s">
        <v>22</v>
      </c>
      <c r="G322" s="63" t="s">
        <v>21</v>
      </c>
      <c r="H322" s="99" t="s">
        <v>22</v>
      </c>
      <c r="I322" s="99">
        <f>VLOOKUP($B322,'Xwalk to ICIS Data Sub. Service'!$B$4:$O$410,9,FALSE)</f>
        <v>3</v>
      </c>
      <c r="J322" s="82">
        <f>VLOOKUP($B322,'Xwalk to ICIS Data Sub. Service'!$B$4:$O$410,10,FALSE)</f>
        <v>46012</v>
      </c>
      <c r="K322" s="90" t="str">
        <f>VLOOKUP($B322,'Xwalk to ICIS Data Sub. Service'!$B$4:$O$410,11,FALSE)</f>
        <v>5.14</v>
      </c>
      <c r="L322" s="86" t="str">
        <f>VLOOKUP($B322,'Xwalk to ICIS Data Sub. Service'!$B$4:$O$410,12,FALSE)</f>
        <v/>
      </c>
      <c r="M322" s="90" t="str">
        <f>VLOOKUP($B322,'Xwalk to ICIS Data Sub. Service'!$B$4:$O$410,13,FALSE)</f>
        <v>OECA Data Store</v>
      </c>
      <c r="N322" s="82" t="str">
        <f>VLOOKUP($B322,'Xwalk to ICIS Data Sub. Service'!$B$4:$O$410,14,FALSE)</f>
        <v>No</v>
      </c>
      <c r="O322" s="82" t="s">
        <v>216</v>
      </c>
    </row>
    <row r="323" spans="1:15" x14ac:dyDescent="0.25">
      <c r="A323" s="111">
        <f t="shared" si="6"/>
        <v>314</v>
      </c>
      <c r="B323" s="60" t="s">
        <v>361</v>
      </c>
      <c r="C323" s="61" t="s">
        <v>22</v>
      </c>
      <c r="D323" s="62" t="s">
        <v>22</v>
      </c>
      <c r="E323" s="63" t="s">
        <v>22</v>
      </c>
      <c r="F323" s="61" t="s">
        <v>22</v>
      </c>
      <c r="G323" s="63" t="s">
        <v>21</v>
      </c>
      <c r="H323" s="99" t="s">
        <v>22</v>
      </c>
      <c r="I323" s="99">
        <f>VLOOKUP($B323,'Xwalk to ICIS Data Sub. Service'!$B$4:$O$410,9,FALSE)</f>
        <v>3</v>
      </c>
      <c r="J323" s="82">
        <f>VLOOKUP($B323,'Xwalk to ICIS Data Sub. Service'!$B$4:$O$410,10,FALSE)</f>
        <v>46012</v>
      </c>
      <c r="K323" s="90" t="str">
        <f>VLOOKUP($B323,'Xwalk to ICIS Data Sub. Service'!$B$4:$O$410,11,FALSE)</f>
        <v>5.14</v>
      </c>
      <c r="L323" s="86" t="str">
        <f>VLOOKUP($B323,'Xwalk to ICIS Data Sub. Service'!$B$4:$O$410,12,FALSE)</f>
        <v/>
      </c>
      <c r="M323" s="90" t="str">
        <f>VLOOKUP($B323,'Xwalk to ICIS Data Sub. Service'!$B$4:$O$410,13,FALSE)</f>
        <v>OECA Data Store</v>
      </c>
      <c r="N323" s="82" t="str">
        <f>VLOOKUP($B323,'Xwalk to ICIS Data Sub. Service'!$B$4:$O$410,14,FALSE)</f>
        <v>No</v>
      </c>
      <c r="O323" s="82" t="s">
        <v>216</v>
      </c>
    </row>
    <row r="324" spans="1:15" ht="27.75" customHeight="1" x14ac:dyDescent="0.25">
      <c r="A324" s="111">
        <f t="shared" si="6"/>
        <v>315</v>
      </c>
      <c r="B324" s="60" t="s">
        <v>362</v>
      </c>
      <c r="C324" s="61" t="s">
        <v>22</v>
      </c>
      <c r="D324" s="62" t="s">
        <v>22</v>
      </c>
      <c r="E324" s="63" t="s">
        <v>22</v>
      </c>
      <c r="F324" s="61" t="s">
        <v>22</v>
      </c>
      <c r="G324" s="63" t="s">
        <v>21</v>
      </c>
      <c r="H324" s="99" t="s">
        <v>22</v>
      </c>
      <c r="I324" s="99">
        <f>VLOOKUP($B324,'Xwalk to ICIS Data Sub. Service'!$B$4:$O$410,9,FALSE)</f>
        <v>3</v>
      </c>
      <c r="J324" s="82">
        <f>VLOOKUP($B324,'Xwalk to ICIS Data Sub. Service'!$B$4:$O$410,10,FALSE)</f>
        <v>46012</v>
      </c>
      <c r="K324" s="90" t="str">
        <f>VLOOKUP($B324,'Xwalk to ICIS Data Sub. Service'!$B$4:$O$410,11,FALSE)</f>
        <v>5.14</v>
      </c>
      <c r="L324" s="86" t="str">
        <f>VLOOKUP($B324,'Xwalk to ICIS Data Sub. Service'!$B$4:$O$410,12,FALSE)</f>
        <v/>
      </c>
      <c r="M324" s="90" t="str">
        <f>VLOOKUP($B324,'Xwalk to ICIS Data Sub. Service'!$B$4:$O$410,13,FALSE)</f>
        <v>OECA Data Store</v>
      </c>
      <c r="N324" s="82" t="str">
        <f>VLOOKUP($B324,'Xwalk to ICIS Data Sub. Service'!$B$4:$O$410,14,FALSE)</f>
        <v>No</v>
      </c>
      <c r="O324" s="82" t="s">
        <v>216</v>
      </c>
    </row>
    <row r="325" spans="1:15" ht="27" customHeight="1" x14ac:dyDescent="0.25">
      <c r="A325" s="111">
        <f t="shared" si="6"/>
        <v>316</v>
      </c>
      <c r="B325" s="60" t="s">
        <v>363</v>
      </c>
      <c r="C325" s="61" t="s">
        <v>22</v>
      </c>
      <c r="D325" s="62" t="s">
        <v>22</v>
      </c>
      <c r="E325" s="63" t="s">
        <v>22</v>
      </c>
      <c r="F325" s="61" t="s">
        <v>22</v>
      </c>
      <c r="G325" s="63" t="s">
        <v>21</v>
      </c>
      <c r="H325" s="99" t="s">
        <v>22</v>
      </c>
      <c r="I325" s="99">
        <f>VLOOKUP($B325,'Xwalk to ICIS Data Sub. Service'!$B$4:$O$410,9,FALSE)</f>
        <v>3</v>
      </c>
      <c r="J325" s="82">
        <f>VLOOKUP($B325,'Xwalk to ICIS Data Sub. Service'!$B$4:$O$410,10,FALSE)</f>
        <v>46012</v>
      </c>
      <c r="K325" s="90" t="str">
        <f>VLOOKUP($B325,'Xwalk to ICIS Data Sub. Service'!$B$4:$O$410,11,FALSE)</f>
        <v>5.14</v>
      </c>
      <c r="L325" s="86" t="str">
        <f>VLOOKUP($B325,'Xwalk to ICIS Data Sub. Service'!$B$4:$O$410,12,FALSE)</f>
        <v/>
      </c>
      <c r="M325" s="90" t="str">
        <f>VLOOKUP($B325,'Xwalk to ICIS Data Sub. Service'!$B$4:$O$410,13,FALSE)</f>
        <v>OECA Data Store</v>
      </c>
      <c r="N325" s="82" t="str">
        <f>VLOOKUP($B325,'Xwalk to ICIS Data Sub. Service'!$B$4:$O$410,14,FALSE)</f>
        <v>No</v>
      </c>
      <c r="O325" s="82" t="s">
        <v>216</v>
      </c>
    </row>
    <row r="326" spans="1:15" ht="25.5" x14ac:dyDescent="0.25">
      <c r="A326" s="111">
        <f t="shared" si="6"/>
        <v>317</v>
      </c>
      <c r="B326" s="60" t="s">
        <v>364</v>
      </c>
      <c r="C326" s="61" t="s">
        <v>22</v>
      </c>
      <c r="D326" s="62" t="s">
        <v>22</v>
      </c>
      <c r="E326" s="63" t="s">
        <v>22</v>
      </c>
      <c r="F326" s="61" t="s">
        <v>22</v>
      </c>
      <c r="G326" s="63" t="s">
        <v>21</v>
      </c>
      <c r="H326" s="99" t="s">
        <v>22</v>
      </c>
      <c r="I326" s="99">
        <f>VLOOKUP($B326,'Xwalk to ICIS Data Sub. Service'!$B$4:$O$410,9,FALSE)</f>
        <v>3</v>
      </c>
      <c r="J326" s="82">
        <f>VLOOKUP($B326,'Xwalk to ICIS Data Sub. Service'!$B$4:$O$410,10,FALSE)</f>
        <v>46012</v>
      </c>
      <c r="K326" s="90" t="str">
        <f>VLOOKUP($B326,'Xwalk to ICIS Data Sub. Service'!$B$4:$O$410,11,FALSE)</f>
        <v>5.14</v>
      </c>
      <c r="L326" s="86" t="str">
        <f>VLOOKUP($B326,'Xwalk to ICIS Data Sub. Service'!$B$4:$O$410,12,FALSE)</f>
        <v/>
      </c>
      <c r="M326" s="90" t="str">
        <f>VLOOKUP($B326,'Xwalk to ICIS Data Sub. Service'!$B$4:$O$410,13,FALSE)</f>
        <v>OECA Data Store</v>
      </c>
      <c r="N326" s="82" t="str">
        <f>VLOOKUP($B326,'Xwalk to ICIS Data Sub. Service'!$B$4:$O$410,14,FALSE)</f>
        <v>No</v>
      </c>
      <c r="O326" s="82" t="s">
        <v>216</v>
      </c>
    </row>
    <row r="327" spans="1:15" ht="25.5" x14ac:dyDescent="0.25">
      <c r="A327" s="111">
        <f t="shared" si="6"/>
        <v>318</v>
      </c>
      <c r="B327" s="60" t="s">
        <v>365</v>
      </c>
      <c r="C327" s="61" t="s">
        <v>22</v>
      </c>
      <c r="D327" s="62" t="s">
        <v>22</v>
      </c>
      <c r="E327" s="63" t="s">
        <v>22</v>
      </c>
      <c r="F327" s="61" t="s">
        <v>22</v>
      </c>
      <c r="G327" s="63" t="s">
        <v>21</v>
      </c>
      <c r="H327" s="99" t="s">
        <v>22</v>
      </c>
      <c r="I327" s="99">
        <f>VLOOKUP($B327,'Xwalk to ICIS Data Sub. Service'!$B$4:$O$410,9,FALSE)</f>
        <v>3</v>
      </c>
      <c r="J327" s="82">
        <f>VLOOKUP($B327,'Xwalk to ICIS Data Sub. Service'!$B$4:$O$410,10,FALSE)</f>
        <v>46012</v>
      </c>
      <c r="K327" s="90" t="str">
        <f>VLOOKUP($B327,'Xwalk to ICIS Data Sub. Service'!$B$4:$O$410,11,FALSE)</f>
        <v>5.14</v>
      </c>
      <c r="L327" s="86" t="str">
        <f>VLOOKUP($B327,'Xwalk to ICIS Data Sub. Service'!$B$4:$O$410,12,FALSE)</f>
        <v/>
      </c>
      <c r="M327" s="90" t="str">
        <f>VLOOKUP($B327,'Xwalk to ICIS Data Sub. Service'!$B$4:$O$410,13,FALSE)</f>
        <v>OECA Data Store</v>
      </c>
      <c r="N327" s="82" t="str">
        <f>VLOOKUP($B327,'Xwalk to ICIS Data Sub. Service'!$B$4:$O$410,14,FALSE)</f>
        <v>No</v>
      </c>
      <c r="O327" s="82" t="s">
        <v>216</v>
      </c>
    </row>
    <row r="328" spans="1:15" x14ac:dyDescent="0.25">
      <c r="A328" s="111">
        <f t="shared" si="6"/>
        <v>319</v>
      </c>
      <c r="B328" s="60" t="s">
        <v>366</v>
      </c>
      <c r="C328" s="61" t="s">
        <v>22</v>
      </c>
      <c r="D328" s="62" t="s">
        <v>22</v>
      </c>
      <c r="E328" s="63" t="s">
        <v>22</v>
      </c>
      <c r="F328" s="61" t="s">
        <v>22</v>
      </c>
      <c r="G328" s="63" t="s">
        <v>21</v>
      </c>
      <c r="H328" s="99" t="s">
        <v>22</v>
      </c>
      <c r="I328" s="99">
        <f>VLOOKUP($B328,'Xwalk to ICIS Data Sub. Service'!$B$4:$O$410,9,FALSE)</f>
        <v>3</v>
      </c>
      <c r="J328" s="82">
        <f>VLOOKUP($B328,'Xwalk to ICIS Data Sub. Service'!$B$4:$O$410,10,FALSE)</f>
        <v>46012</v>
      </c>
      <c r="K328" s="90" t="str">
        <f>VLOOKUP($B328,'Xwalk to ICIS Data Sub. Service'!$B$4:$O$410,11,FALSE)</f>
        <v>5.14</v>
      </c>
      <c r="L328" s="86" t="str">
        <f>VLOOKUP($B328,'Xwalk to ICIS Data Sub. Service'!$B$4:$O$410,12,FALSE)</f>
        <v/>
      </c>
      <c r="M328" s="90" t="str">
        <f>VLOOKUP($B328,'Xwalk to ICIS Data Sub. Service'!$B$4:$O$410,13,FALSE)</f>
        <v>OECA Data Store</v>
      </c>
      <c r="N328" s="82" t="str">
        <f>VLOOKUP($B328,'Xwalk to ICIS Data Sub. Service'!$B$4:$O$410,14,FALSE)</f>
        <v>No</v>
      </c>
      <c r="O328" s="82" t="s">
        <v>216</v>
      </c>
    </row>
    <row r="329" spans="1:15" ht="25.5" x14ac:dyDescent="0.25">
      <c r="A329" s="111">
        <f t="shared" si="6"/>
        <v>320</v>
      </c>
      <c r="B329" s="60" t="s">
        <v>367</v>
      </c>
      <c r="C329" s="61" t="s">
        <v>22</v>
      </c>
      <c r="D329" s="62" t="s">
        <v>22</v>
      </c>
      <c r="E329" s="63" t="s">
        <v>22</v>
      </c>
      <c r="F329" s="61" t="s">
        <v>22</v>
      </c>
      <c r="G329" s="63" t="s">
        <v>21</v>
      </c>
      <c r="H329" s="99" t="s">
        <v>22</v>
      </c>
      <c r="I329" s="99">
        <f>VLOOKUP($B329,'Xwalk to ICIS Data Sub. Service'!$B$4:$O$410,9,FALSE)</f>
        <v>3</v>
      </c>
      <c r="J329" s="82">
        <f>VLOOKUP($B329,'Xwalk to ICIS Data Sub. Service'!$B$4:$O$410,10,FALSE)</f>
        <v>46012</v>
      </c>
      <c r="K329" s="90" t="str">
        <f>VLOOKUP($B329,'Xwalk to ICIS Data Sub. Service'!$B$4:$O$410,11,FALSE)</f>
        <v>5.14</v>
      </c>
      <c r="L329" s="86" t="str">
        <f>VLOOKUP($B329,'Xwalk to ICIS Data Sub. Service'!$B$4:$O$410,12,FALSE)</f>
        <v/>
      </c>
      <c r="M329" s="90" t="str">
        <f>VLOOKUP($B329,'Xwalk to ICIS Data Sub. Service'!$B$4:$O$410,13,FALSE)</f>
        <v>OECA Data Store</v>
      </c>
      <c r="N329" s="82" t="str">
        <f>VLOOKUP($B329,'Xwalk to ICIS Data Sub. Service'!$B$4:$O$410,14,FALSE)</f>
        <v>No</v>
      </c>
      <c r="O329" s="82" t="s">
        <v>216</v>
      </c>
    </row>
    <row r="330" spans="1:15" ht="25.5" x14ac:dyDescent="0.25">
      <c r="A330" s="111">
        <f t="shared" si="6"/>
        <v>321</v>
      </c>
      <c r="B330" s="60" t="s">
        <v>368</v>
      </c>
      <c r="C330" s="61" t="s">
        <v>22</v>
      </c>
      <c r="D330" s="62" t="s">
        <v>22</v>
      </c>
      <c r="E330" s="63" t="s">
        <v>22</v>
      </c>
      <c r="F330" s="61" t="s">
        <v>22</v>
      </c>
      <c r="G330" s="63" t="s">
        <v>21</v>
      </c>
      <c r="H330" s="99" t="s">
        <v>22</v>
      </c>
      <c r="I330" s="99">
        <f>VLOOKUP($B330,'Xwalk to ICIS Data Sub. Service'!$B$4:$O$410,9,FALSE)</f>
        <v>3</v>
      </c>
      <c r="J330" s="82">
        <f>VLOOKUP($B330,'Xwalk to ICIS Data Sub. Service'!$B$4:$O$410,10,FALSE)</f>
        <v>46012</v>
      </c>
      <c r="K330" s="90" t="str">
        <f>VLOOKUP($B330,'Xwalk to ICIS Data Sub. Service'!$B$4:$O$410,11,FALSE)</f>
        <v>5.14</v>
      </c>
      <c r="L330" s="86" t="str">
        <f>VLOOKUP($B330,'Xwalk to ICIS Data Sub. Service'!$B$4:$O$410,12,FALSE)</f>
        <v/>
      </c>
      <c r="M330" s="90" t="str">
        <f>VLOOKUP($B330,'Xwalk to ICIS Data Sub. Service'!$B$4:$O$410,13,FALSE)</f>
        <v>OECA Data Store</v>
      </c>
      <c r="N330" s="82" t="str">
        <f>VLOOKUP($B330,'Xwalk to ICIS Data Sub. Service'!$B$4:$O$410,14,FALSE)</f>
        <v>No</v>
      </c>
      <c r="O330" s="82" t="s">
        <v>216</v>
      </c>
    </row>
    <row r="331" spans="1:15" x14ac:dyDescent="0.25">
      <c r="A331" s="111">
        <f t="shared" ref="A331:A379" si="7">A330+1</f>
        <v>322</v>
      </c>
      <c r="B331" s="60" t="s">
        <v>369</v>
      </c>
      <c r="C331" s="61" t="s">
        <v>22</v>
      </c>
      <c r="D331" s="62" t="s">
        <v>22</v>
      </c>
      <c r="E331" s="63" t="s">
        <v>22</v>
      </c>
      <c r="F331" s="61" t="s">
        <v>22</v>
      </c>
      <c r="G331" s="63" t="s">
        <v>21</v>
      </c>
      <c r="H331" s="99" t="s">
        <v>22</v>
      </c>
      <c r="I331" s="99">
        <f>VLOOKUP($B331,'Xwalk to ICIS Data Sub. Service'!$B$4:$O$410,9,FALSE)</f>
        <v>3</v>
      </c>
      <c r="J331" s="82">
        <f>VLOOKUP($B331,'Xwalk to ICIS Data Sub. Service'!$B$4:$O$410,10,FALSE)</f>
        <v>46012</v>
      </c>
      <c r="K331" s="90" t="str">
        <f>VLOOKUP($B331,'Xwalk to ICIS Data Sub. Service'!$B$4:$O$410,11,FALSE)</f>
        <v>5.14</v>
      </c>
      <c r="L331" s="86" t="str">
        <f>VLOOKUP($B331,'Xwalk to ICIS Data Sub. Service'!$B$4:$O$410,12,FALSE)</f>
        <v/>
      </c>
      <c r="M331" s="90" t="str">
        <f>VLOOKUP($B331,'Xwalk to ICIS Data Sub. Service'!$B$4:$O$410,13,FALSE)</f>
        <v>OECA Data Store</v>
      </c>
      <c r="N331" s="82" t="str">
        <f>VLOOKUP($B331,'Xwalk to ICIS Data Sub. Service'!$B$4:$O$410,14,FALSE)</f>
        <v>No</v>
      </c>
      <c r="O331" s="82" t="s">
        <v>216</v>
      </c>
    </row>
    <row r="332" spans="1:15" x14ac:dyDescent="0.25">
      <c r="A332" s="111">
        <f t="shared" si="7"/>
        <v>323</v>
      </c>
      <c r="B332" s="60" t="s">
        <v>370</v>
      </c>
      <c r="C332" s="61" t="s">
        <v>22</v>
      </c>
      <c r="D332" s="62" t="s">
        <v>22</v>
      </c>
      <c r="E332" s="63" t="s">
        <v>22</v>
      </c>
      <c r="F332" s="61" t="s">
        <v>22</v>
      </c>
      <c r="G332" s="63" t="s">
        <v>21</v>
      </c>
      <c r="H332" s="99" t="s">
        <v>22</v>
      </c>
      <c r="I332" s="99">
        <f>VLOOKUP($B332,'Xwalk to ICIS Data Sub. Service'!$B$4:$O$410,9,FALSE)</f>
        <v>3</v>
      </c>
      <c r="J332" s="82">
        <f>VLOOKUP($B332,'Xwalk to ICIS Data Sub. Service'!$B$4:$O$410,10,FALSE)</f>
        <v>46012</v>
      </c>
      <c r="K332" s="90" t="str">
        <f>VLOOKUP($B332,'Xwalk to ICIS Data Sub. Service'!$B$4:$O$410,11,FALSE)</f>
        <v>5.11</v>
      </c>
      <c r="L332" s="86" t="str">
        <f>VLOOKUP($B332,'Xwalk to ICIS Data Sub. Service'!$B$4:$O$410,12,FALSE)</f>
        <v/>
      </c>
      <c r="M332" s="90" t="str">
        <f>VLOOKUP($B332,'Xwalk to ICIS Data Sub. Service'!$B$4:$O$410,13,FALSE)</f>
        <v>OECA Data Store</v>
      </c>
      <c r="N332" s="82" t="str">
        <f>VLOOKUP($B332,'Xwalk to ICIS Data Sub. Service'!$B$4:$O$410,14,FALSE)</f>
        <v>Yes</v>
      </c>
      <c r="O332" s="82" t="s">
        <v>51</v>
      </c>
    </row>
    <row r="333" spans="1:15" ht="25.5" x14ac:dyDescent="0.25">
      <c r="A333" s="111">
        <f t="shared" si="7"/>
        <v>324</v>
      </c>
      <c r="B333" s="60" t="s">
        <v>371</v>
      </c>
      <c r="C333" s="61" t="s">
        <v>22</v>
      </c>
      <c r="D333" s="62" t="s">
        <v>22</v>
      </c>
      <c r="E333" s="63" t="s">
        <v>22</v>
      </c>
      <c r="F333" s="61" t="s">
        <v>22</v>
      </c>
      <c r="G333" s="63" t="s">
        <v>21</v>
      </c>
      <c r="H333" s="99" t="s">
        <v>22</v>
      </c>
      <c r="I333" s="99">
        <f>VLOOKUP($B333,'Xwalk to ICIS Data Sub. Service'!$B$4:$O$410,9,FALSE)</f>
        <v>3</v>
      </c>
      <c r="J333" s="82">
        <f>VLOOKUP($B333,'Xwalk to ICIS Data Sub. Service'!$B$4:$O$410,10,FALSE)</f>
        <v>46012</v>
      </c>
      <c r="K333" s="90" t="str">
        <f>VLOOKUP($B333,'Xwalk to ICIS Data Sub. Service'!$B$4:$O$410,11,FALSE)</f>
        <v>5.11</v>
      </c>
      <c r="L333" s="86" t="str">
        <f>VLOOKUP($B333,'Xwalk to ICIS Data Sub. Service'!$B$4:$O$410,12,FALSE)</f>
        <v/>
      </c>
      <c r="M333" s="90" t="str">
        <f>VLOOKUP($B333,'Xwalk to ICIS Data Sub. Service'!$B$4:$O$410,13,FALSE)</f>
        <v>OECA Data Store</v>
      </c>
      <c r="N333" s="82" t="str">
        <f>VLOOKUP($B333,'Xwalk to ICIS Data Sub. Service'!$B$4:$O$410,14,FALSE)</f>
        <v>Yes</v>
      </c>
      <c r="O333" s="82" t="s">
        <v>51</v>
      </c>
    </row>
    <row r="334" spans="1:15" ht="25.5" x14ac:dyDescent="0.25">
      <c r="A334" s="111">
        <f t="shared" si="7"/>
        <v>325</v>
      </c>
      <c r="B334" s="60" t="s">
        <v>372</v>
      </c>
      <c r="C334" s="61" t="s">
        <v>22</v>
      </c>
      <c r="D334" s="62" t="s">
        <v>22</v>
      </c>
      <c r="E334" s="63" t="s">
        <v>22</v>
      </c>
      <c r="F334" s="61" t="s">
        <v>22</v>
      </c>
      <c r="G334" s="63" t="s">
        <v>21</v>
      </c>
      <c r="H334" s="99" t="s">
        <v>22</v>
      </c>
      <c r="I334" s="99">
        <f>VLOOKUP($B334,'Xwalk to ICIS Data Sub. Service'!$B$4:$O$410,9,FALSE)</f>
        <v>3</v>
      </c>
      <c r="J334" s="82">
        <f>VLOOKUP($B334,'Xwalk to ICIS Data Sub. Service'!$B$4:$O$410,10,FALSE)</f>
        <v>46012</v>
      </c>
      <c r="K334" s="90" t="str">
        <f>VLOOKUP($B334,'Xwalk to ICIS Data Sub. Service'!$B$4:$O$410,11,FALSE)</f>
        <v>5.11</v>
      </c>
      <c r="L334" s="86" t="str">
        <f>VLOOKUP($B334,'Xwalk to ICIS Data Sub. Service'!$B$4:$O$410,12,FALSE)</f>
        <v/>
      </c>
      <c r="M334" s="90" t="str">
        <f>VLOOKUP($B334,'Xwalk to ICIS Data Sub. Service'!$B$4:$O$410,13,FALSE)</f>
        <v>OECA Data Store</v>
      </c>
      <c r="N334" s="82" t="str">
        <f>VLOOKUP($B334,'Xwalk to ICIS Data Sub. Service'!$B$4:$O$410,14,FALSE)</f>
        <v>Yes</v>
      </c>
      <c r="O334" s="82" t="s">
        <v>51</v>
      </c>
    </row>
    <row r="335" spans="1:15" ht="25.5" x14ac:dyDescent="0.25">
      <c r="A335" s="111">
        <f t="shared" si="7"/>
        <v>326</v>
      </c>
      <c r="B335" s="60" t="s">
        <v>373</v>
      </c>
      <c r="C335" s="61" t="s">
        <v>22</v>
      </c>
      <c r="D335" s="62" t="s">
        <v>22</v>
      </c>
      <c r="E335" s="63" t="s">
        <v>22</v>
      </c>
      <c r="F335" s="61" t="s">
        <v>22</v>
      </c>
      <c r="G335" s="63" t="s">
        <v>21</v>
      </c>
      <c r="H335" s="99" t="s">
        <v>22</v>
      </c>
      <c r="I335" s="99">
        <f>VLOOKUP($B335,'Xwalk to ICIS Data Sub. Service'!$B$4:$O$410,9,FALSE)</f>
        <v>3</v>
      </c>
      <c r="J335" s="82">
        <f>VLOOKUP($B335,'Xwalk to ICIS Data Sub. Service'!$B$4:$O$410,10,FALSE)</f>
        <v>46012</v>
      </c>
      <c r="K335" s="90" t="str">
        <f>VLOOKUP($B335,'Xwalk to ICIS Data Sub. Service'!$B$4:$O$410,11,FALSE)</f>
        <v>5.11</v>
      </c>
      <c r="L335" s="86" t="str">
        <f>VLOOKUP($B335,'Xwalk to ICIS Data Sub. Service'!$B$4:$O$410,12,FALSE)</f>
        <v/>
      </c>
      <c r="M335" s="90" t="str">
        <f>VLOOKUP($B335,'Xwalk to ICIS Data Sub. Service'!$B$4:$O$410,13,FALSE)</f>
        <v>OECA Data Store</v>
      </c>
      <c r="N335" s="82" t="str">
        <f>VLOOKUP($B335,'Xwalk to ICIS Data Sub. Service'!$B$4:$O$410,14,FALSE)</f>
        <v>Yes</v>
      </c>
      <c r="O335" s="82" t="s">
        <v>51</v>
      </c>
    </row>
    <row r="336" spans="1:15" x14ac:dyDescent="0.25">
      <c r="A336" s="111">
        <f t="shared" si="7"/>
        <v>327</v>
      </c>
      <c r="B336" s="60" t="s">
        <v>374</v>
      </c>
      <c r="C336" s="61" t="s">
        <v>22</v>
      </c>
      <c r="D336" s="62" t="s">
        <v>22</v>
      </c>
      <c r="E336" s="63" t="s">
        <v>22</v>
      </c>
      <c r="F336" s="61" t="s">
        <v>22</v>
      </c>
      <c r="G336" s="63" t="s">
        <v>21</v>
      </c>
      <c r="H336" s="99" t="s">
        <v>22</v>
      </c>
      <c r="I336" s="99">
        <f>VLOOKUP($B336,'Xwalk to ICIS Data Sub. Service'!$B$4:$O$410,9,FALSE)</f>
        <v>3</v>
      </c>
      <c r="J336" s="82">
        <f>VLOOKUP($B336,'Xwalk to ICIS Data Sub. Service'!$B$4:$O$410,10,FALSE)</f>
        <v>46012</v>
      </c>
      <c r="K336" s="90" t="str">
        <f>VLOOKUP($B336,'Xwalk to ICIS Data Sub. Service'!$B$4:$O$410,11,FALSE)</f>
        <v>5.11</v>
      </c>
      <c r="L336" s="86" t="str">
        <f>VLOOKUP($B336,'Xwalk to ICIS Data Sub. Service'!$B$4:$O$410,12,FALSE)</f>
        <v/>
      </c>
      <c r="M336" s="90" t="str">
        <f>VLOOKUP($B336,'Xwalk to ICIS Data Sub. Service'!$B$4:$O$410,13,FALSE)</f>
        <v>OECA Data Store</v>
      </c>
      <c r="N336" s="82" t="str">
        <f>VLOOKUP($B336,'Xwalk to ICIS Data Sub. Service'!$B$4:$O$410,14,FALSE)</f>
        <v>Yes</v>
      </c>
      <c r="O336" s="82" t="s">
        <v>51</v>
      </c>
    </row>
    <row r="337" spans="1:15" x14ac:dyDescent="0.25">
      <c r="A337" s="111">
        <f t="shared" si="7"/>
        <v>328</v>
      </c>
      <c r="B337" s="60" t="s">
        <v>375</v>
      </c>
      <c r="C337" s="61" t="s">
        <v>22</v>
      </c>
      <c r="D337" s="62" t="s">
        <v>22</v>
      </c>
      <c r="E337" s="63" t="s">
        <v>22</v>
      </c>
      <c r="F337" s="61" t="s">
        <v>22</v>
      </c>
      <c r="G337" s="63" t="s">
        <v>21</v>
      </c>
      <c r="H337" s="99" t="s">
        <v>22</v>
      </c>
      <c r="I337" s="99">
        <f>VLOOKUP($B337,'Xwalk to ICIS Data Sub. Service'!$B$4:$O$410,9,FALSE)</f>
        <v>3</v>
      </c>
      <c r="J337" s="82">
        <f>VLOOKUP($B337,'Xwalk to ICIS Data Sub. Service'!$B$4:$O$410,10,FALSE)</f>
        <v>46012</v>
      </c>
      <c r="K337" s="90" t="str">
        <f>VLOOKUP($B337,'Xwalk to ICIS Data Sub. Service'!$B$4:$O$410,11,FALSE)</f>
        <v>5.11</v>
      </c>
      <c r="L337" s="86" t="str">
        <f>VLOOKUP($B337,'Xwalk to ICIS Data Sub. Service'!$B$4:$O$410,12,FALSE)</f>
        <v/>
      </c>
      <c r="M337" s="90" t="str">
        <f>VLOOKUP($B337,'Xwalk to ICIS Data Sub. Service'!$B$4:$O$410,13,FALSE)</f>
        <v>OECA Data Store</v>
      </c>
      <c r="N337" s="82" t="str">
        <f>VLOOKUP($B337,'Xwalk to ICIS Data Sub. Service'!$B$4:$O$410,14,FALSE)</f>
        <v>Yes</v>
      </c>
      <c r="O337" s="82" t="s">
        <v>51</v>
      </c>
    </row>
    <row r="338" spans="1:15" ht="25.5" x14ac:dyDescent="0.25">
      <c r="A338" s="111">
        <f t="shared" si="7"/>
        <v>329</v>
      </c>
      <c r="B338" s="60" t="s">
        <v>376</v>
      </c>
      <c r="C338" s="61" t="s">
        <v>22</v>
      </c>
      <c r="D338" s="62" t="s">
        <v>22</v>
      </c>
      <c r="E338" s="63" t="s">
        <v>22</v>
      </c>
      <c r="F338" s="61" t="s">
        <v>22</v>
      </c>
      <c r="G338" s="63" t="s">
        <v>21</v>
      </c>
      <c r="H338" s="99" t="s">
        <v>22</v>
      </c>
      <c r="I338" s="99">
        <f>VLOOKUP($B338,'Xwalk to ICIS Data Sub. Service'!$B$4:$O$410,9,FALSE)</f>
        <v>3</v>
      </c>
      <c r="J338" s="82">
        <f>VLOOKUP($B338,'Xwalk to ICIS Data Sub. Service'!$B$4:$O$410,10,FALSE)</f>
        <v>46012</v>
      </c>
      <c r="K338" s="90" t="str">
        <f>VLOOKUP($B338,'Xwalk to ICIS Data Sub. Service'!$B$4:$O$410,11,FALSE)</f>
        <v>5.11</v>
      </c>
      <c r="L338" s="86" t="str">
        <f>VLOOKUP($B338,'Xwalk to ICIS Data Sub. Service'!$B$4:$O$410,12,FALSE)</f>
        <v/>
      </c>
      <c r="M338" s="90" t="str">
        <f>VLOOKUP($B338,'Xwalk to ICIS Data Sub. Service'!$B$4:$O$410,13,FALSE)</f>
        <v>OECA Data Store</v>
      </c>
      <c r="N338" s="82" t="str">
        <f>VLOOKUP($B338,'Xwalk to ICIS Data Sub. Service'!$B$4:$O$410,14,FALSE)</f>
        <v>Yes</v>
      </c>
      <c r="O338" s="82" t="s">
        <v>51</v>
      </c>
    </row>
    <row r="339" spans="1:15" ht="25.5" x14ac:dyDescent="0.25">
      <c r="A339" s="111">
        <f t="shared" si="7"/>
        <v>330</v>
      </c>
      <c r="B339" s="60" t="s">
        <v>377</v>
      </c>
      <c r="C339" s="61" t="s">
        <v>22</v>
      </c>
      <c r="D339" s="62" t="s">
        <v>22</v>
      </c>
      <c r="E339" s="63" t="s">
        <v>22</v>
      </c>
      <c r="F339" s="61" t="s">
        <v>22</v>
      </c>
      <c r="G339" s="63" t="s">
        <v>21</v>
      </c>
      <c r="H339" s="99" t="s">
        <v>22</v>
      </c>
      <c r="I339" s="99">
        <f>VLOOKUP($B339,'Xwalk to ICIS Data Sub. Service'!$B$4:$O$410,9,FALSE)</f>
        <v>3</v>
      </c>
      <c r="J339" s="82">
        <f>VLOOKUP($B339,'Xwalk to ICIS Data Sub. Service'!$B$4:$O$410,10,FALSE)</f>
        <v>46012</v>
      </c>
      <c r="K339" s="90" t="str">
        <f>VLOOKUP($B339,'Xwalk to ICIS Data Sub. Service'!$B$4:$O$410,11,FALSE)</f>
        <v>5.11</v>
      </c>
      <c r="L339" s="86" t="str">
        <f>VLOOKUP($B339,'Xwalk to ICIS Data Sub. Service'!$B$4:$O$410,12,FALSE)</f>
        <v/>
      </c>
      <c r="M339" s="90" t="str">
        <f>VLOOKUP($B339,'Xwalk to ICIS Data Sub. Service'!$B$4:$O$410,13,FALSE)</f>
        <v>OECA Data Store</v>
      </c>
      <c r="N339" s="82" t="str">
        <f>VLOOKUP($B339,'Xwalk to ICIS Data Sub. Service'!$B$4:$O$410,14,FALSE)</f>
        <v>Yes</v>
      </c>
      <c r="O339" s="82" t="s">
        <v>51</v>
      </c>
    </row>
    <row r="340" spans="1:15" ht="25.5" x14ac:dyDescent="0.25">
      <c r="A340" s="111">
        <f t="shared" si="7"/>
        <v>331</v>
      </c>
      <c r="B340" s="60" t="s">
        <v>378</v>
      </c>
      <c r="C340" s="61" t="s">
        <v>22</v>
      </c>
      <c r="D340" s="62" t="s">
        <v>22</v>
      </c>
      <c r="E340" s="63" t="s">
        <v>22</v>
      </c>
      <c r="F340" s="61" t="s">
        <v>22</v>
      </c>
      <c r="G340" s="63" t="s">
        <v>21</v>
      </c>
      <c r="H340" s="99" t="s">
        <v>22</v>
      </c>
      <c r="I340" s="99">
        <f>VLOOKUP($B340,'Xwalk to ICIS Data Sub. Service'!$B$4:$O$410,9,FALSE)</f>
        <v>3</v>
      </c>
      <c r="J340" s="82">
        <f>VLOOKUP($B340,'Xwalk to ICIS Data Sub. Service'!$B$4:$O$410,10,FALSE)</f>
        <v>46012</v>
      </c>
      <c r="K340" s="90" t="str">
        <f>VLOOKUP($B340,'Xwalk to ICIS Data Sub. Service'!$B$4:$O$410,11,FALSE)</f>
        <v>5.11</v>
      </c>
      <c r="L340" s="86" t="str">
        <f>VLOOKUP($B340,'Xwalk to ICIS Data Sub. Service'!$B$4:$O$410,12,FALSE)</f>
        <v/>
      </c>
      <c r="M340" s="90" t="str">
        <f>VLOOKUP($B340,'Xwalk to ICIS Data Sub. Service'!$B$4:$O$410,13,FALSE)</f>
        <v>OECA Data Store</v>
      </c>
      <c r="N340" s="82" t="str">
        <f>VLOOKUP($B340,'Xwalk to ICIS Data Sub. Service'!$B$4:$O$410,14,FALSE)</f>
        <v>Yes</v>
      </c>
      <c r="O340" s="82" t="s">
        <v>51</v>
      </c>
    </row>
    <row r="341" spans="1:15" ht="25.5" x14ac:dyDescent="0.25">
      <c r="A341" s="111">
        <f t="shared" si="7"/>
        <v>332</v>
      </c>
      <c r="B341" s="60" t="s">
        <v>379</v>
      </c>
      <c r="C341" s="61" t="s">
        <v>22</v>
      </c>
      <c r="D341" s="62" t="s">
        <v>22</v>
      </c>
      <c r="E341" s="63" t="s">
        <v>22</v>
      </c>
      <c r="F341" s="61" t="s">
        <v>22</v>
      </c>
      <c r="G341" s="63" t="s">
        <v>21</v>
      </c>
      <c r="H341" s="99" t="s">
        <v>22</v>
      </c>
      <c r="I341" s="99">
        <f>VLOOKUP($B341,'Xwalk to ICIS Data Sub. Service'!$B$4:$O$410,9,FALSE)</f>
        <v>3</v>
      </c>
      <c r="J341" s="82">
        <f>VLOOKUP($B341,'Xwalk to ICIS Data Sub. Service'!$B$4:$O$410,10,FALSE)</f>
        <v>46012</v>
      </c>
      <c r="K341" s="90" t="str">
        <f>VLOOKUP($B341,'Xwalk to ICIS Data Sub. Service'!$B$4:$O$410,11,FALSE)</f>
        <v>5.11</v>
      </c>
      <c r="L341" s="86" t="str">
        <f>VLOOKUP($B341,'Xwalk to ICIS Data Sub. Service'!$B$4:$O$410,12,FALSE)</f>
        <v/>
      </c>
      <c r="M341" s="90" t="str">
        <f>VLOOKUP($B341,'Xwalk to ICIS Data Sub. Service'!$B$4:$O$410,13,FALSE)</f>
        <v>OECA Data Store</v>
      </c>
      <c r="N341" s="82" t="str">
        <f>VLOOKUP($B341,'Xwalk to ICIS Data Sub. Service'!$B$4:$O$410,14,FALSE)</f>
        <v>Yes</v>
      </c>
      <c r="O341" s="82" t="s">
        <v>51</v>
      </c>
    </row>
    <row r="342" spans="1:15" ht="25.5" x14ac:dyDescent="0.25">
      <c r="A342" s="111">
        <f t="shared" si="7"/>
        <v>333</v>
      </c>
      <c r="B342" s="60" t="s">
        <v>380</v>
      </c>
      <c r="C342" s="61" t="s">
        <v>22</v>
      </c>
      <c r="D342" s="62" t="s">
        <v>22</v>
      </c>
      <c r="E342" s="63" t="s">
        <v>22</v>
      </c>
      <c r="F342" s="61" t="s">
        <v>22</v>
      </c>
      <c r="G342" s="63" t="s">
        <v>21</v>
      </c>
      <c r="H342" s="99" t="s">
        <v>22</v>
      </c>
      <c r="I342" s="99">
        <f>VLOOKUP($B342,'Xwalk to ICIS Data Sub. Service'!$B$4:$O$410,9,FALSE)</f>
        <v>3</v>
      </c>
      <c r="J342" s="82">
        <f>VLOOKUP($B342,'Xwalk to ICIS Data Sub. Service'!$B$4:$O$410,10,FALSE)</f>
        <v>46012</v>
      </c>
      <c r="K342" s="90" t="str">
        <f>VLOOKUP($B342,'Xwalk to ICIS Data Sub. Service'!$B$4:$O$410,11,FALSE)</f>
        <v>5.11</v>
      </c>
      <c r="L342" s="86" t="str">
        <f>VLOOKUP($B342,'Xwalk to ICIS Data Sub. Service'!$B$4:$O$410,12,FALSE)</f>
        <v/>
      </c>
      <c r="M342" s="90" t="str">
        <f>VLOOKUP($B342,'Xwalk to ICIS Data Sub. Service'!$B$4:$O$410,13,FALSE)</f>
        <v>OECA Data Store</v>
      </c>
      <c r="N342" s="82" t="str">
        <f>VLOOKUP($B342,'Xwalk to ICIS Data Sub. Service'!$B$4:$O$410,14,FALSE)</f>
        <v>Yes</v>
      </c>
      <c r="O342" s="82" t="s">
        <v>51</v>
      </c>
    </row>
    <row r="343" spans="1:15" ht="25.5" x14ac:dyDescent="0.25">
      <c r="A343" s="111">
        <f t="shared" si="7"/>
        <v>334</v>
      </c>
      <c r="B343" s="60" t="s">
        <v>381</v>
      </c>
      <c r="C343" s="61" t="s">
        <v>22</v>
      </c>
      <c r="D343" s="62" t="s">
        <v>22</v>
      </c>
      <c r="E343" s="63" t="s">
        <v>22</v>
      </c>
      <c r="F343" s="61" t="s">
        <v>22</v>
      </c>
      <c r="G343" s="63" t="s">
        <v>21</v>
      </c>
      <c r="H343" s="99" t="s">
        <v>22</v>
      </c>
      <c r="I343" s="99">
        <f>VLOOKUP($B343,'Xwalk to ICIS Data Sub. Service'!$B$4:$O$410,9,FALSE)</f>
        <v>3</v>
      </c>
      <c r="J343" s="82">
        <f>VLOOKUP($B343,'Xwalk to ICIS Data Sub. Service'!$B$4:$O$410,10,FALSE)</f>
        <v>46012</v>
      </c>
      <c r="K343" s="90" t="str">
        <f>VLOOKUP($B343,'Xwalk to ICIS Data Sub. Service'!$B$4:$O$410,11,FALSE)</f>
        <v>5.11</v>
      </c>
      <c r="L343" s="86" t="str">
        <f>VLOOKUP($B343,'Xwalk to ICIS Data Sub. Service'!$B$4:$O$410,12,FALSE)</f>
        <v/>
      </c>
      <c r="M343" s="90" t="str">
        <f>VLOOKUP($B343,'Xwalk to ICIS Data Sub. Service'!$B$4:$O$410,13,FALSE)</f>
        <v>OECA Data Store</v>
      </c>
      <c r="N343" s="82" t="str">
        <f>VLOOKUP($B343,'Xwalk to ICIS Data Sub. Service'!$B$4:$O$410,14,FALSE)</f>
        <v>Yes</v>
      </c>
      <c r="O343" s="82" t="s">
        <v>51</v>
      </c>
    </row>
    <row r="344" spans="1:15" ht="25.5" x14ac:dyDescent="0.25">
      <c r="A344" s="111">
        <f t="shared" si="7"/>
        <v>335</v>
      </c>
      <c r="B344" s="60" t="s">
        <v>382</v>
      </c>
      <c r="C344" s="61" t="s">
        <v>22</v>
      </c>
      <c r="D344" s="62" t="s">
        <v>22</v>
      </c>
      <c r="E344" s="63" t="s">
        <v>22</v>
      </c>
      <c r="F344" s="61" t="s">
        <v>22</v>
      </c>
      <c r="G344" s="63" t="s">
        <v>21</v>
      </c>
      <c r="H344" s="99" t="s">
        <v>22</v>
      </c>
      <c r="I344" s="99">
        <f>VLOOKUP($B344,'Xwalk to ICIS Data Sub. Service'!$B$4:$O$410,9,FALSE)</f>
        <v>3</v>
      </c>
      <c r="J344" s="82">
        <f>VLOOKUP($B344,'Xwalk to ICIS Data Sub. Service'!$B$4:$O$410,10,FALSE)</f>
        <v>46012</v>
      </c>
      <c r="K344" s="86" t="str">
        <f>VLOOKUP($B344,'Xwalk to ICIS Data Sub. Service'!$B$4:$O$410,11,FALSE)</f>
        <v>5.16</v>
      </c>
      <c r="L344" s="86" t="str">
        <f>VLOOKUP($B344,'Xwalk to ICIS Data Sub. Service'!$B$4:$O$410,12,FALSE)</f>
        <v/>
      </c>
      <c r="M344" s="86" t="str">
        <f>VLOOKUP($B344,'Xwalk to ICIS Data Sub. Service'!$B$4:$O$410,13,FALSE)</f>
        <v>OECA Data Store</v>
      </c>
      <c r="N344" s="82" t="str">
        <f>VLOOKUP($B344,'Xwalk to ICIS Data Sub. Service'!$B$4:$O$410,14,FALSE)</f>
        <v>No</v>
      </c>
      <c r="O344" s="82" t="s">
        <v>229</v>
      </c>
    </row>
    <row r="345" spans="1:15" ht="25.5" x14ac:dyDescent="0.25">
      <c r="A345" s="111">
        <f t="shared" si="7"/>
        <v>336</v>
      </c>
      <c r="B345" s="60" t="s">
        <v>383</v>
      </c>
      <c r="C345" s="61" t="s">
        <v>22</v>
      </c>
      <c r="D345" s="62" t="s">
        <v>22</v>
      </c>
      <c r="E345" s="63" t="s">
        <v>22</v>
      </c>
      <c r="F345" s="61" t="s">
        <v>22</v>
      </c>
      <c r="G345" s="63" t="s">
        <v>21</v>
      </c>
      <c r="H345" s="99" t="s">
        <v>22</v>
      </c>
      <c r="I345" s="99">
        <f>VLOOKUP($B345,'Xwalk to ICIS Data Sub. Service'!$B$4:$O$410,9,FALSE)</f>
        <v>3</v>
      </c>
      <c r="J345" s="82">
        <f>VLOOKUP($B345,'Xwalk to ICIS Data Sub. Service'!$B$4:$O$410,10,FALSE)</f>
        <v>46012</v>
      </c>
      <c r="K345" s="86" t="str">
        <f>VLOOKUP($B345,'Xwalk to ICIS Data Sub. Service'!$B$4:$O$410,11,FALSE)</f>
        <v>5.16</v>
      </c>
      <c r="L345" s="86" t="str">
        <f>VLOOKUP($B345,'Xwalk to ICIS Data Sub. Service'!$B$4:$O$410,12,FALSE)</f>
        <v/>
      </c>
      <c r="M345" s="86" t="str">
        <f>VLOOKUP($B345,'Xwalk to ICIS Data Sub. Service'!$B$4:$O$410,13,FALSE)</f>
        <v>OECA Data Store</v>
      </c>
      <c r="N345" s="82" t="str">
        <f>VLOOKUP($B345,'Xwalk to ICIS Data Sub. Service'!$B$4:$O$410,14,FALSE)</f>
        <v>No</v>
      </c>
      <c r="O345" s="82" t="s">
        <v>229</v>
      </c>
    </row>
    <row r="346" spans="1:15" ht="25.5" x14ac:dyDescent="0.25">
      <c r="A346" s="111">
        <f t="shared" si="7"/>
        <v>337</v>
      </c>
      <c r="B346" s="60" t="s">
        <v>384</v>
      </c>
      <c r="C346" s="61" t="s">
        <v>22</v>
      </c>
      <c r="D346" s="62" t="s">
        <v>22</v>
      </c>
      <c r="E346" s="63" t="s">
        <v>22</v>
      </c>
      <c r="F346" s="61" t="s">
        <v>22</v>
      </c>
      <c r="G346" s="63" t="s">
        <v>21</v>
      </c>
      <c r="H346" s="99" t="s">
        <v>22</v>
      </c>
      <c r="I346" s="99">
        <f>VLOOKUP($B346,'Xwalk to ICIS Data Sub. Service'!$B$4:$O$410,9,FALSE)</f>
        <v>3</v>
      </c>
      <c r="J346" s="82">
        <f>VLOOKUP($B346,'Xwalk to ICIS Data Sub. Service'!$B$4:$O$410,10,FALSE)</f>
        <v>46012</v>
      </c>
      <c r="K346" s="86" t="str">
        <f>VLOOKUP($B346,'Xwalk to ICIS Data Sub. Service'!$B$4:$O$410,11,FALSE)</f>
        <v>5.16</v>
      </c>
      <c r="L346" s="86" t="str">
        <f>VLOOKUP($B346,'Xwalk to ICIS Data Sub. Service'!$B$4:$O$410,12,FALSE)</f>
        <v/>
      </c>
      <c r="M346" s="86" t="str">
        <f>VLOOKUP($B346,'Xwalk to ICIS Data Sub. Service'!$B$4:$O$410,13,FALSE)</f>
        <v>OECA Data Store</v>
      </c>
      <c r="N346" s="82" t="str">
        <f>VLOOKUP($B346,'Xwalk to ICIS Data Sub. Service'!$B$4:$O$410,14,FALSE)</f>
        <v>No</v>
      </c>
      <c r="O346" s="82" t="s">
        <v>229</v>
      </c>
    </row>
    <row r="347" spans="1:15" ht="25.5" x14ac:dyDescent="0.25">
      <c r="A347" s="111">
        <f t="shared" si="7"/>
        <v>338</v>
      </c>
      <c r="B347" s="60" t="s">
        <v>385</v>
      </c>
      <c r="C347" s="61" t="s">
        <v>22</v>
      </c>
      <c r="D347" s="62" t="s">
        <v>22</v>
      </c>
      <c r="E347" s="63" t="s">
        <v>22</v>
      </c>
      <c r="F347" s="61" t="s">
        <v>22</v>
      </c>
      <c r="G347" s="63" t="s">
        <v>21</v>
      </c>
      <c r="H347" s="99" t="s">
        <v>22</v>
      </c>
      <c r="I347" s="99">
        <f>VLOOKUP($B347,'Xwalk to ICIS Data Sub. Service'!$B$4:$O$410,9,FALSE)</f>
        <v>3</v>
      </c>
      <c r="J347" s="82">
        <f>VLOOKUP($B347,'Xwalk to ICIS Data Sub. Service'!$B$4:$O$410,10,FALSE)</f>
        <v>46012</v>
      </c>
      <c r="K347" s="86" t="str">
        <f>VLOOKUP($B347,'Xwalk to ICIS Data Sub. Service'!$B$4:$O$410,11,FALSE)</f>
        <v>5.16</v>
      </c>
      <c r="L347" s="86" t="str">
        <f>VLOOKUP($B347,'Xwalk to ICIS Data Sub. Service'!$B$4:$O$410,12,FALSE)</f>
        <v/>
      </c>
      <c r="M347" s="86" t="str">
        <f>VLOOKUP($B347,'Xwalk to ICIS Data Sub. Service'!$B$4:$O$410,13,FALSE)</f>
        <v>OECA Data Store</v>
      </c>
      <c r="N347" s="82" t="str">
        <f>VLOOKUP($B347,'Xwalk to ICIS Data Sub. Service'!$B$4:$O$410,14,FALSE)</f>
        <v>No</v>
      </c>
      <c r="O347" s="82" t="s">
        <v>229</v>
      </c>
    </row>
    <row r="348" spans="1:15" ht="38.25" x14ac:dyDescent="0.25">
      <c r="A348" s="111">
        <f t="shared" si="7"/>
        <v>339</v>
      </c>
      <c r="B348" s="60" t="s">
        <v>386</v>
      </c>
      <c r="C348" s="61" t="s">
        <v>22</v>
      </c>
      <c r="D348" s="62" t="s">
        <v>22</v>
      </c>
      <c r="E348" s="63" t="s">
        <v>22</v>
      </c>
      <c r="F348" s="61" t="s">
        <v>22</v>
      </c>
      <c r="G348" s="63" t="s">
        <v>21</v>
      </c>
      <c r="H348" s="99" t="s">
        <v>22</v>
      </c>
      <c r="I348" s="99">
        <f>VLOOKUP($B348,'Xwalk to ICIS Data Sub. Service'!$B$4:$O$410,9,FALSE)</f>
        <v>3</v>
      </c>
      <c r="J348" s="82">
        <f>VLOOKUP($B348,'Xwalk to ICIS Data Sub. Service'!$B$4:$O$410,10,FALSE)</f>
        <v>46012</v>
      </c>
      <c r="K348" s="86" t="str">
        <f>VLOOKUP($B348,'Xwalk to ICIS Data Sub. Service'!$B$4:$O$410,11,FALSE)</f>
        <v>5.16</v>
      </c>
      <c r="L348" s="86" t="str">
        <f>VLOOKUP($B348,'Xwalk to ICIS Data Sub. Service'!$B$4:$O$410,12,FALSE)</f>
        <v/>
      </c>
      <c r="M348" s="86" t="str">
        <f>VLOOKUP($B348,'Xwalk to ICIS Data Sub. Service'!$B$4:$O$410,13,FALSE)</f>
        <v>OECA Data Store</v>
      </c>
      <c r="N348" s="82" t="str">
        <f>VLOOKUP($B348,'Xwalk to ICIS Data Sub. Service'!$B$4:$O$410,14,FALSE)</f>
        <v>No</v>
      </c>
      <c r="O348" s="82" t="s">
        <v>229</v>
      </c>
    </row>
    <row r="349" spans="1:15" x14ac:dyDescent="0.25">
      <c r="A349" s="111">
        <f t="shared" si="7"/>
        <v>340</v>
      </c>
      <c r="B349" s="60" t="s">
        <v>387</v>
      </c>
      <c r="C349" s="61" t="s">
        <v>21</v>
      </c>
      <c r="D349" s="62" t="s">
        <v>22</v>
      </c>
      <c r="E349" s="63" t="s">
        <v>22</v>
      </c>
      <c r="F349" s="61" t="s">
        <v>22</v>
      </c>
      <c r="G349" s="63" t="s">
        <v>22</v>
      </c>
      <c r="H349" s="99" t="s">
        <v>22</v>
      </c>
      <c r="I349" s="99">
        <f>VLOOKUP($B349,'Xwalk to ICIS Data Sub. Service'!$B$4:$O$410,9,FALSE)</f>
        <v>2</v>
      </c>
      <c r="J349" s="82">
        <f>VLOOKUP($B349,'Xwalk to ICIS Data Sub. Service'!$B$4:$O$410,10,FALSE)</f>
        <v>42725</v>
      </c>
      <c r="K349" s="86" t="str">
        <f>VLOOKUP($B349,'Xwalk to ICIS Data Sub. Service'!$B$4:$O$410,11,FALSE)</f>
        <v>5.10</v>
      </c>
      <c r="L349" s="86" t="str">
        <f>VLOOKUP($B349,'Xwalk to ICIS Data Sub. Service'!$B$4:$O$410,12,FALSE)</f>
        <v/>
      </c>
      <c r="M349" s="86" t="str">
        <f>VLOOKUP($B349,'Xwalk to ICIS Data Sub. Service'!$B$4:$O$410,13,FALSE)</f>
        <v>ICIS-NPDES</v>
      </c>
      <c r="N349" s="82" t="str">
        <f>VLOOKUP($B349,'Xwalk to ICIS Data Sub. Service'!$B$4:$O$410,14,FALSE)</f>
        <v>Yes</v>
      </c>
      <c r="O349" s="82" t="s">
        <v>388</v>
      </c>
    </row>
    <row r="350" spans="1:15" ht="120" x14ac:dyDescent="0.25">
      <c r="A350" s="111">
        <f t="shared" si="7"/>
        <v>341</v>
      </c>
      <c r="B350" s="60" t="s">
        <v>389</v>
      </c>
      <c r="C350" s="61" t="s">
        <v>21</v>
      </c>
      <c r="D350" s="62" t="s">
        <v>22</v>
      </c>
      <c r="E350" s="63" t="s">
        <v>22</v>
      </c>
      <c r="F350" s="61" t="s">
        <v>22</v>
      </c>
      <c r="G350" s="63" t="s">
        <v>22</v>
      </c>
      <c r="H350" s="99" t="s">
        <v>22</v>
      </c>
      <c r="I350" s="99">
        <f>VLOOKUP($B350,'Xwalk to ICIS Data Sub. Service'!$B$4:$O$410,9,FALSE)</f>
        <v>2</v>
      </c>
      <c r="J350" s="82">
        <f>VLOOKUP($B350,'Xwalk to ICIS Data Sub. Service'!$B$4:$O$410,10,FALSE)</f>
        <v>42725</v>
      </c>
      <c r="K350" s="86" t="str">
        <f>VLOOKUP($B350,'Xwalk to ICIS Data Sub. Service'!$B$4:$O$410,11,FALSE)</f>
        <v>5.10</v>
      </c>
      <c r="L350" s="86" t="str">
        <f>VLOOKUP($B350,'Xwalk to ICIS Data Sub. Service'!$B$4:$O$410,12,FALSE)</f>
        <v/>
      </c>
      <c r="M350" s="86" t="str">
        <f>VLOOKUP($B350,'Xwalk to ICIS Data Sub. Service'!$B$4:$O$410,13,FALSE)</f>
        <v>ICIS-NPDES</v>
      </c>
      <c r="N350" s="82" t="str">
        <f>VLOOKUP($B350,'Xwalk to ICIS Data Sub. Service'!$B$4:$O$410,14,FALSE)</f>
        <v>Yes</v>
      </c>
      <c r="O350" s="82" t="s">
        <v>390</v>
      </c>
    </row>
    <row r="351" spans="1:15" x14ac:dyDescent="0.25">
      <c r="A351" s="111">
        <f t="shared" si="7"/>
        <v>342</v>
      </c>
      <c r="B351" s="60" t="s">
        <v>391</v>
      </c>
      <c r="C351" s="61" t="s">
        <v>21</v>
      </c>
      <c r="D351" s="62" t="s">
        <v>22</v>
      </c>
      <c r="E351" s="63" t="s">
        <v>22</v>
      </c>
      <c r="F351" s="61" t="s">
        <v>22</v>
      </c>
      <c r="G351" s="63" t="s">
        <v>22</v>
      </c>
      <c r="H351" s="99" t="s">
        <v>22</v>
      </c>
      <c r="I351" s="99">
        <f>VLOOKUP($B351,'Xwalk to ICIS Data Sub. Service'!$B$4:$O$410,9,FALSE)</f>
        <v>2</v>
      </c>
      <c r="J351" s="82">
        <f>VLOOKUP($B351,'Xwalk to ICIS Data Sub. Service'!$B$4:$O$410,10,FALSE)</f>
        <v>42725</v>
      </c>
      <c r="K351" s="82" t="str">
        <f>VLOOKUP($B351,'Xwalk to ICIS Data Sub. Service'!$B$4:$O$410,11,FALSE)</f>
        <v>TBD</v>
      </c>
      <c r="L351" s="86" t="str">
        <f>VLOOKUP($B351,'Xwalk to ICIS Data Sub. Service'!$B$4:$O$410,12,FALSE)</f>
        <v>X</v>
      </c>
      <c r="M351" s="86" t="str">
        <f>VLOOKUP($B351,'Xwalk to ICIS Data Sub. Service'!$B$4:$O$410,13,FALSE)</f>
        <v>ICIS-NPDES</v>
      </c>
      <c r="N351" s="82" t="str">
        <f>VLOOKUP($B351,'Xwalk to ICIS Data Sub. Service'!$B$4:$O$410,14,FALSE)</f>
        <v>No</v>
      </c>
      <c r="O351" s="82" t="s">
        <v>115</v>
      </c>
    </row>
    <row r="352" spans="1:15" x14ac:dyDescent="0.25">
      <c r="A352" s="111">
        <f t="shared" si="7"/>
        <v>343</v>
      </c>
      <c r="B352" s="60" t="s">
        <v>392</v>
      </c>
      <c r="C352" s="61" t="s">
        <v>21</v>
      </c>
      <c r="D352" s="62" t="s">
        <v>22</v>
      </c>
      <c r="E352" s="63" t="s">
        <v>22</v>
      </c>
      <c r="F352" s="61" t="s">
        <v>22</v>
      </c>
      <c r="G352" s="63" t="s">
        <v>22</v>
      </c>
      <c r="H352" s="99" t="s">
        <v>22</v>
      </c>
      <c r="I352" s="99">
        <f>VLOOKUP($B352,'Xwalk to ICIS Data Sub. Service'!$B$4:$O$410,9,FALSE)</f>
        <v>2</v>
      </c>
      <c r="J352" s="82">
        <f>VLOOKUP($B352,'Xwalk to ICIS Data Sub. Service'!$B$4:$O$410,10,FALSE)</f>
        <v>42725</v>
      </c>
      <c r="K352" s="86" t="str">
        <f>VLOOKUP($B352,'Xwalk to ICIS Data Sub. Service'!$B$4:$O$410,11,FALSE)</f>
        <v>5.10</v>
      </c>
      <c r="L352" s="86" t="str">
        <f>VLOOKUP($B352,'Xwalk to ICIS Data Sub. Service'!$B$4:$O$410,12,FALSE)</f>
        <v/>
      </c>
      <c r="M352" s="86" t="str">
        <f>VLOOKUP($B352,'Xwalk to ICIS Data Sub. Service'!$B$4:$O$410,13,FALSE)</f>
        <v>ICIS-NPDES</v>
      </c>
      <c r="N352" s="82" t="str">
        <f>VLOOKUP($B352,'Xwalk to ICIS Data Sub. Service'!$B$4:$O$410,14,FALSE)</f>
        <v>Yes</v>
      </c>
      <c r="O352" s="82" t="s">
        <v>84</v>
      </c>
    </row>
    <row r="353" spans="1:15" x14ac:dyDescent="0.25">
      <c r="A353" s="111">
        <f t="shared" si="7"/>
        <v>344</v>
      </c>
      <c r="B353" s="60" t="s">
        <v>393</v>
      </c>
      <c r="C353" s="61" t="s">
        <v>21</v>
      </c>
      <c r="D353" s="62" t="s">
        <v>22</v>
      </c>
      <c r="E353" s="63" t="s">
        <v>22</v>
      </c>
      <c r="F353" s="61" t="s">
        <v>22</v>
      </c>
      <c r="G353" s="63" t="s">
        <v>22</v>
      </c>
      <c r="H353" s="99" t="s">
        <v>22</v>
      </c>
      <c r="I353" s="99">
        <f>VLOOKUP($B353,'Xwalk to ICIS Data Sub. Service'!$B$4:$O$410,9,FALSE)</f>
        <v>2</v>
      </c>
      <c r="J353" s="82">
        <f>VLOOKUP($B353,'Xwalk to ICIS Data Sub. Service'!$B$4:$O$410,10,FALSE)</f>
        <v>42725</v>
      </c>
      <c r="K353" s="86" t="str">
        <f>VLOOKUP($B353,'Xwalk to ICIS Data Sub. Service'!$B$4:$O$410,11,FALSE)</f>
        <v>5.10</v>
      </c>
      <c r="L353" s="86" t="str">
        <f>VLOOKUP($B353,'Xwalk to ICIS Data Sub. Service'!$B$4:$O$410,12,FALSE)</f>
        <v/>
      </c>
      <c r="M353" s="86" t="str">
        <f>VLOOKUP($B353,'Xwalk to ICIS Data Sub. Service'!$B$4:$O$410,13,FALSE)</f>
        <v>ICIS-NPDES</v>
      </c>
      <c r="N353" s="82" t="str">
        <f>VLOOKUP($B353,'Xwalk to ICIS Data Sub. Service'!$B$4:$O$410,14,FALSE)</f>
        <v>Yes</v>
      </c>
      <c r="O353" s="82" t="s">
        <v>84</v>
      </c>
    </row>
    <row r="354" spans="1:15" x14ac:dyDescent="0.25">
      <c r="A354" s="111">
        <f t="shared" si="7"/>
        <v>345</v>
      </c>
      <c r="B354" s="60" t="s">
        <v>394</v>
      </c>
      <c r="C354" s="61" t="s">
        <v>21</v>
      </c>
      <c r="D354" s="62" t="s">
        <v>22</v>
      </c>
      <c r="E354" s="63" t="s">
        <v>22</v>
      </c>
      <c r="F354" s="61" t="s">
        <v>22</v>
      </c>
      <c r="G354" s="63" t="s">
        <v>22</v>
      </c>
      <c r="H354" s="99" t="s">
        <v>22</v>
      </c>
      <c r="I354" s="99">
        <f>VLOOKUP($B354,'Xwalk to ICIS Data Sub. Service'!$B$4:$O$410,9,FALSE)</f>
        <v>2</v>
      </c>
      <c r="J354" s="82">
        <f>VLOOKUP($B354,'Xwalk to ICIS Data Sub. Service'!$B$4:$O$410,10,FALSE)</f>
        <v>42725</v>
      </c>
      <c r="K354" s="86" t="str">
        <f>VLOOKUP($B354,'Xwalk to ICIS Data Sub. Service'!$B$4:$O$410,11,FALSE)</f>
        <v>5.10</v>
      </c>
      <c r="L354" s="86" t="str">
        <f>VLOOKUP($B354,'Xwalk to ICIS Data Sub. Service'!$B$4:$O$410,12,FALSE)</f>
        <v/>
      </c>
      <c r="M354" s="86" t="str">
        <f>VLOOKUP($B354,'Xwalk to ICIS Data Sub. Service'!$B$4:$O$410,13,FALSE)</f>
        <v>ICIS-NPDES</v>
      </c>
      <c r="N354" s="82" t="str">
        <f>VLOOKUP($B354,'Xwalk to ICIS Data Sub. Service'!$B$4:$O$410,14,FALSE)</f>
        <v>Yes</v>
      </c>
      <c r="O354" s="82" t="s">
        <v>388</v>
      </c>
    </row>
    <row r="355" spans="1:15" x14ac:dyDescent="0.25">
      <c r="A355" s="111">
        <f t="shared" si="7"/>
        <v>346</v>
      </c>
      <c r="B355" s="60" t="s">
        <v>395</v>
      </c>
      <c r="C355" s="61" t="s">
        <v>21</v>
      </c>
      <c r="D355" s="62" t="s">
        <v>22</v>
      </c>
      <c r="E355" s="63" t="s">
        <v>22</v>
      </c>
      <c r="F355" s="61" t="s">
        <v>22</v>
      </c>
      <c r="G355" s="63" t="s">
        <v>22</v>
      </c>
      <c r="H355" s="99" t="s">
        <v>22</v>
      </c>
      <c r="I355" s="99">
        <f>VLOOKUP($B355,'Xwalk to ICIS Data Sub. Service'!$B$4:$O$410,9,FALSE)</f>
        <v>2</v>
      </c>
      <c r="J355" s="82">
        <f>VLOOKUP($B355,'Xwalk to ICIS Data Sub. Service'!$B$4:$O$410,10,FALSE)</f>
        <v>42725</v>
      </c>
      <c r="K355" s="86" t="str">
        <f>VLOOKUP($B355,'Xwalk to ICIS Data Sub. Service'!$B$4:$O$410,11,FALSE)</f>
        <v>5.10</v>
      </c>
      <c r="L355" s="86" t="str">
        <f>VLOOKUP($B355,'Xwalk to ICIS Data Sub. Service'!$B$4:$O$410,12,FALSE)</f>
        <v/>
      </c>
      <c r="M355" s="86" t="str">
        <f>VLOOKUP($B355,'Xwalk to ICIS Data Sub. Service'!$B$4:$O$410,13,FALSE)</f>
        <v>ICIS-NPDES</v>
      </c>
      <c r="N355" s="82" t="str">
        <f>VLOOKUP($B355,'Xwalk to ICIS Data Sub. Service'!$B$4:$O$410,14,FALSE)</f>
        <v>Yes</v>
      </c>
      <c r="O355" s="82"/>
    </row>
    <row r="356" spans="1:15" x14ac:dyDescent="0.25">
      <c r="A356" s="111">
        <f t="shared" si="7"/>
        <v>347</v>
      </c>
      <c r="B356" s="60" t="s">
        <v>396</v>
      </c>
      <c r="C356" s="61" t="s">
        <v>21</v>
      </c>
      <c r="D356" s="62" t="s">
        <v>22</v>
      </c>
      <c r="E356" s="63" t="s">
        <v>22</v>
      </c>
      <c r="F356" s="61" t="s">
        <v>22</v>
      </c>
      <c r="G356" s="63" t="s">
        <v>22</v>
      </c>
      <c r="H356" s="99" t="s">
        <v>22</v>
      </c>
      <c r="I356" s="99">
        <f>VLOOKUP($B356,'Xwalk to ICIS Data Sub. Service'!$B$4:$O$410,9,FALSE)</f>
        <v>2</v>
      </c>
      <c r="J356" s="82">
        <f>VLOOKUP($B356,'Xwalk to ICIS Data Sub. Service'!$B$4:$O$410,10,FALSE)</f>
        <v>42725</v>
      </c>
      <c r="K356" s="86" t="str">
        <f>VLOOKUP($B356,'Xwalk to ICIS Data Sub. Service'!$B$4:$O$410,11,FALSE)</f>
        <v>5.10</v>
      </c>
      <c r="L356" s="86" t="str">
        <f>VLOOKUP($B356,'Xwalk to ICIS Data Sub. Service'!$B$4:$O$410,12,FALSE)</f>
        <v/>
      </c>
      <c r="M356" s="86" t="str">
        <f>VLOOKUP($B356,'Xwalk to ICIS Data Sub. Service'!$B$4:$O$410,13,FALSE)</f>
        <v>ICIS-NPDES</v>
      </c>
      <c r="N356" s="82" t="str">
        <f>VLOOKUP($B356,'Xwalk to ICIS Data Sub. Service'!$B$4:$O$410,14,FALSE)</f>
        <v>Yes</v>
      </c>
      <c r="O356" s="82" t="s">
        <v>388</v>
      </c>
    </row>
    <row r="357" spans="1:15" x14ac:dyDescent="0.25">
      <c r="A357" s="111">
        <f t="shared" si="7"/>
        <v>348</v>
      </c>
      <c r="B357" s="60" t="s">
        <v>397</v>
      </c>
      <c r="C357" s="61" t="s">
        <v>21</v>
      </c>
      <c r="D357" s="62" t="s">
        <v>22</v>
      </c>
      <c r="E357" s="63" t="s">
        <v>22</v>
      </c>
      <c r="F357" s="61" t="s">
        <v>22</v>
      </c>
      <c r="G357" s="63" t="s">
        <v>22</v>
      </c>
      <c r="H357" s="99" t="s">
        <v>22</v>
      </c>
      <c r="I357" s="99">
        <f>VLOOKUP($B357,'Xwalk to ICIS Data Sub. Service'!$B$4:$O$410,9,FALSE)</f>
        <v>2</v>
      </c>
      <c r="J357" s="82">
        <f>VLOOKUP($B357,'Xwalk to ICIS Data Sub. Service'!$B$4:$O$410,10,FALSE)</f>
        <v>42725</v>
      </c>
      <c r="K357" s="86" t="str">
        <f>VLOOKUP($B357,'Xwalk to ICIS Data Sub. Service'!$B$4:$O$410,11,FALSE)</f>
        <v>5.10</v>
      </c>
      <c r="L357" s="86" t="str">
        <f>VLOOKUP($B357,'Xwalk to ICIS Data Sub. Service'!$B$4:$O$410,12,FALSE)</f>
        <v/>
      </c>
      <c r="M357" s="86" t="str">
        <f>VLOOKUP($B357,'Xwalk to ICIS Data Sub. Service'!$B$4:$O$410,13,FALSE)</f>
        <v>ICIS-NPDES</v>
      </c>
      <c r="N357" s="82" t="str">
        <f>VLOOKUP($B357,'Xwalk to ICIS Data Sub. Service'!$B$4:$O$410,14,FALSE)</f>
        <v>Yes</v>
      </c>
      <c r="O357" s="82"/>
    </row>
    <row r="358" spans="1:15" x14ac:dyDescent="0.25">
      <c r="A358" s="111">
        <f t="shared" si="7"/>
        <v>349</v>
      </c>
      <c r="B358" s="60" t="s">
        <v>398</v>
      </c>
      <c r="C358" s="61" t="s">
        <v>21</v>
      </c>
      <c r="D358" s="62" t="s">
        <v>22</v>
      </c>
      <c r="E358" s="63" t="s">
        <v>22</v>
      </c>
      <c r="F358" s="61" t="s">
        <v>22</v>
      </c>
      <c r="G358" s="63" t="s">
        <v>22</v>
      </c>
      <c r="H358" s="99" t="s">
        <v>21</v>
      </c>
      <c r="I358" s="99">
        <f>VLOOKUP($B358,'Xwalk to ICIS Data Sub. Service'!$B$4:$O$410,9,FALSE)</f>
        <v>1</v>
      </c>
      <c r="J358" s="82">
        <f>VLOOKUP($B358,'Xwalk to ICIS Data Sub. Service'!$B$4:$O$410,10,FALSE)</f>
        <v>42634</v>
      </c>
      <c r="K358" s="86" t="str">
        <f>VLOOKUP($B358,'Xwalk to ICIS Data Sub. Service'!$B$4:$O$410,11,FALSE)</f>
        <v>5.10</v>
      </c>
      <c r="L358" s="86" t="str">
        <f>VLOOKUP($B358,'Xwalk to ICIS Data Sub. Service'!$B$4:$O$410,12,FALSE)</f>
        <v/>
      </c>
      <c r="M358" s="86" t="str">
        <f>VLOOKUP($B358,'Xwalk to ICIS Data Sub. Service'!$B$4:$O$410,13,FALSE)</f>
        <v>ICIS-NPDES</v>
      </c>
      <c r="N358" s="82" t="str">
        <f>VLOOKUP($B358,'Xwalk to ICIS Data Sub. Service'!$B$4:$O$410,14,FALSE)</f>
        <v>Yes</v>
      </c>
      <c r="O358" s="82"/>
    </row>
    <row r="359" spans="1:15" x14ac:dyDescent="0.25">
      <c r="A359" s="111">
        <f t="shared" si="7"/>
        <v>350</v>
      </c>
      <c r="B359" s="60" t="s">
        <v>399</v>
      </c>
      <c r="C359" s="61" t="s">
        <v>21</v>
      </c>
      <c r="D359" s="62" t="s">
        <v>22</v>
      </c>
      <c r="E359" s="63" t="s">
        <v>22</v>
      </c>
      <c r="F359" s="61" t="s">
        <v>22</v>
      </c>
      <c r="G359" s="63" t="s">
        <v>22</v>
      </c>
      <c r="H359" s="99" t="s">
        <v>21</v>
      </c>
      <c r="I359" s="99">
        <f>VLOOKUP($B359,'Xwalk to ICIS Data Sub. Service'!$B$4:$O$410,9,FALSE)</f>
        <v>1</v>
      </c>
      <c r="J359" s="82">
        <f>VLOOKUP($B359,'Xwalk to ICIS Data Sub. Service'!$B$4:$O$410,10,FALSE)</f>
        <v>42634</v>
      </c>
      <c r="K359" s="86" t="str">
        <f>VLOOKUP($B359,'Xwalk to ICIS Data Sub. Service'!$B$4:$O$410,11,FALSE)</f>
        <v>5.10</v>
      </c>
      <c r="L359" s="86" t="str">
        <f>VLOOKUP($B359,'Xwalk to ICIS Data Sub. Service'!$B$4:$O$410,12,FALSE)</f>
        <v/>
      </c>
      <c r="M359" s="86" t="str">
        <f>VLOOKUP($B359,'Xwalk to ICIS Data Sub. Service'!$B$4:$O$410,13,FALSE)</f>
        <v>ICIS-NPDES</v>
      </c>
      <c r="N359" s="82" t="str">
        <f>VLOOKUP($B359,'Xwalk to ICIS Data Sub. Service'!$B$4:$O$410,14,FALSE)</f>
        <v>Yes</v>
      </c>
      <c r="O359" s="82"/>
    </row>
    <row r="360" spans="1:15" x14ac:dyDescent="0.25">
      <c r="A360" s="111">
        <f t="shared" si="7"/>
        <v>351</v>
      </c>
      <c r="B360" s="60" t="s">
        <v>400</v>
      </c>
      <c r="C360" s="61" t="s">
        <v>21</v>
      </c>
      <c r="D360" s="62" t="s">
        <v>22</v>
      </c>
      <c r="E360" s="63" t="s">
        <v>22</v>
      </c>
      <c r="F360" s="61" t="s">
        <v>22</v>
      </c>
      <c r="G360" s="63" t="s">
        <v>22</v>
      </c>
      <c r="H360" s="99" t="s">
        <v>21</v>
      </c>
      <c r="I360" s="99">
        <f>VLOOKUP($B360,'Xwalk to ICIS Data Sub. Service'!$B$4:$O$410,9,FALSE)</f>
        <v>1</v>
      </c>
      <c r="J360" s="82">
        <f>VLOOKUP($B360,'Xwalk to ICIS Data Sub. Service'!$B$4:$O$410,10,FALSE)</f>
        <v>42634</v>
      </c>
      <c r="K360" s="86" t="str">
        <f>VLOOKUP($B360,'Xwalk to ICIS Data Sub. Service'!$B$4:$O$410,11,FALSE)</f>
        <v>5.10</v>
      </c>
      <c r="L360" s="86" t="str">
        <f>VLOOKUP($B360,'Xwalk to ICIS Data Sub. Service'!$B$4:$O$410,12,FALSE)</f>
        <v/>
      </c>
      <c r="M360" s="86" t="str">
        <f>VLOOKUP($B360,'Xwalk to ICIS Data Sub. Service'!$B$4:$O$410,13,FALSE)</f>
        <v>ICIS-NPDES</v>
      </c>
      <c r="N360" s="82" t="str">
        <f>VLOOKUP($B360,'Xwalk to ICIS Data Sub. Service'!$B$4:$O$410,14,FALSE)</f>
        <v>Yes</v>
      </c>
      <c r="O360" s="82"/>
    </row>
    <row r="361" spans="1:15" x14ac:dyDescent="0.25">
      <c r="A361" s="111">
        <f t="shared" si="7"/>
        <v>352</v>
      </c>
      <c r="B361" s="60" t="s">
        <v>401</v>
      </c>
      <c r="C361" s="61" t="s">
        <v>21</v>
      </c>
      <c r="D361" s="62" t="s">
        <v>22</v>
      </c>
      <c r="E361" s="63" t="s">
        <v>22</v>
      </c>
      <c r="F361" s="61" t="s">
        <v>22</v>
      </c>
      <c r="G361" s="63" t="s">
        <v>22</v>
      </c>
      <c r="H361" s="99" t="s">
        <v>21</v>
      </c>
      <c r="I361" s="99">
        <f>VLOOKUP($B361,'Xwalk to ICIS Data Sub. Service'!$B$4:$O$410,9,FALSE)</f>
        <v>1</v>
      </c>
      <c r="J361" s="82">
        <f>VLOOKUP($B361,'Xwalk to ICIS Data Sub. Service'!$B$4:$O$410,10,FALSE)</f>
        <v>42634</v>
      </c>
      <c r="K361" s="86" t="str">
        <f>VLOOKUP($B361,'Xwalk to ICIS Data Sub. Service'!$B$4:$O$410,11,FALSE)</f>
        <v>5.10</v>
      </c>
      <c r="L361" s="86" t="str">
        <f>VLOOKUP($B361,'Xwalk to ICIS Data Sub. Service'!$B$4:$O$410,12,FALSE)</f>
        <v/>
      </c>
      <c r="M361" s="86" t="str">
        <f>VLOOKUP($B361,'Xwalk to ICIS Data Sub. Service'!$B$4:$O$410,13,FALSE)</f>
        <v>ICIS-NPDES</v>
      </c>
      <c r="N361" s="82" t="str">
        <f>VLOOKUP($B361,'Xwalk to ICIS Data Sub. Service'!$B$4:$O$410,14,FALSE)</f>
        <v>Yes</v>
      </c>
      <c r="O361" s="82"/>
    </row>
    <row r="362" spans="1:15" x14ac:dyDescent="0.25">
      <c r="A362" s="111">
        <f t="shared" si="7"/>
        <v>353</v>
      </c>
      <c r="B362" s="60" t="s">
        <v>402</v>
      </c>
      <c r="C362" s="61" t="s">
        <v>21</v>
      </c>
      <c r="D362" s="62" t="s">
        <v>22</v>
      </c>
      <c r="E362" s="63" t="s">
        <v>22</v>
      </c>
      <c r="F362" s="61" t="s">
        <v>22</v>
      </c>
      <c r="G362" s="63" t="s">
        <v>22</v>
      </c>
      <c r="H362" s="99" t="s">
        <v>21</v>
      </c>
      <c r="I362" s="99">
        <f>VLOOKUP($B362,'Xwalk to ICIS Data Sub. Service'!$B$4:$O$410,9,FALSE)</f>
        <v>1</v>
      </c>
      <c r="J362" s="82">
        <f>VLOOKUP($B362,'Xwalk to ICIS Data Sub. Service'!$B$4:$O$410,10,FALSE)</f>
        <v>42634</v>
      </c>
      <c r="K362" s="86" t="str">
        <f>VLOOKUP($B362,'Xwalk to ICIS Data Sub. Service'!$B$4:$O$410,11,FALSE)</f>
        <v>5.10</v>
      </c>
      <c r="L362" s="86" t="str">
        <f>VLOOKUP($B362,'Xwalk to ICIS Data Sub. Service'!$B$4:$O$410,12,FALSE)</f>
        <v/>
      </c>
      <c r="M362" s="86" t="str">
        <f>VLOOKUP($B362,'Xwalk to ICIS Data Sub. Service'!$B$4:$O$410,13,FALSE)</f>
        <v>ICIS-NPDES</v>
      </c>
      <c r="N362" s="82" t="str">
        <f>VLOOKUP($B362,'Xwalk to ICIS Data Sub. Service'!$B$4:$O$410,14,FALSE)</f>
        <v>Yes</v>
      </c>
      <c r="O362" s="82"/>
    </row>
    <row r="363" spans="1:15" x14ac:dyDescent="0.25">
      <c r="A363" s="111">
        <f t="shared" si="7"/>
        <v>354</v>
      </c>
      <c r="B363" s="60" t="s">
        <v>403</v>
      </c>
      <c r="C363" s="61" t="s">
        <v>21</v>
      </c>
      <c r="D363" s="62" t="s">
        <v>22</v>
      </c>
      <c r="E363" s="63" t="s">
        <v>22</v>
      </c>
      <c r="F363" s="61" t="s">
        <v>22</v>
      </c>
      <c r="G363" s="63" t="s">
        <v>22</v>
      </c>
      <c r="H363" s="99" t="s">
        <v>21</v>
      </c>
      <c r="I363" s="99">
        <f>VLOOKUP($B363,'Xwalk to ICIS Data Sub. Service'!$B$4:$O$410,9,FALSE)</f>
        <v>1</v>
      </c>
      <c r="J363" s="82">
        <f>VLOOKUP($B363,'Xwalk to ICIS Data Sub. Service'!$B$4:$O$410,10,FALSE)</f>
        <v>42634</v>
      </c>
      <c r="K363" s="86" t="str">
        <f>VLOOKUP($B363,'Xwalk to ICIS Data Sub. Service'!$B$4:$O$410,11,FALSE)</f>
        <v>5.10</v>
      </c>
      <c r="L363" s="86" t="str">
        <f>VLOOKUP($B363,'Xwalk to ICIS Data Sub. Service'!$B$4:$O$410,12,FALSE)</f>
        <v/>
      </c>
      <c r="M363" s="86" t="str">
        <f>VLOOKUP($B363,'Xwalk to ICIS Data Sub. Service'!$B$4:$O$410,13,FALSE)</f>
        <v>ICIS-NPDES</v>
      </c>
      <c r="N363" s="82" t="str">
        <f>VLOOKUP($B363,'Xwalk to ICIS Data Sub. Service'!$B$4:$O$410,14,FALSE)</f>
        <v>Yes</v>
      </c>
      <c r="O363" s="82"/>
    </row>
    <row r="364" spans="1:15" x14ac:dyDescent="0.25">
      <c r="A364" s="111">
        <f t="shared" si="7"/>
        <v>355</v>
      </c>
      <c r="B364" s="60" t="s">
        <v>404</v>
      </c>
      <c r="C364" s="61" t="s">
        <v>21</v>
      </c>
      <c r="D364" s="62" t="s">
        <v>22</v>
      </c>
      <c r="E364" s="63" t="s">
        <v>22</v>
      </c>
      <c r="F364" s="61" t="s">
        <v>22</v>
      </c>
      <c r="G364" s="63" t="s">
        <v>22</v>
      </c>
      <c r="H364" s="99" t="s">
        <v>21</v>
      </c>
      <c r="I364" s="99">
        <f>VLOOKUP($B364,'Xwalk to ICIS Data Sub. Service'!$B$4:$O$410,9,FALSE)</f>
        <v>1</v>
      </c>
      <c r="J364" s="82">
        <f>VLOOKUP($B364,'Xwalk to ICIS Data Sub. Service'!$B$4:$O$410,10,FALSE)</f>
        <v>42634</v>
      </c>
      <c r="K364" s="86" t="str">
        <f>VLOOKUP($B364,'Xwalk to ICIS Data Sub. Service'!$B$4:$O$410,11,FALSE)</f>
        <v>5.10</v>
      </c>
      <c r="L364" s="86" t="str">
        <f>VLOOKUP($B364,'Xwalk to ICIS Data Sub. Service'!$B$4:$O$410,12,FALSE)</f>
        <v/>
      </c>
      <c r="M364" s="86" t="str">
        <f>VLOOKUP($B364,'Xwalk to ICIS Data Sub. Service'!$B$4:$O$410,13,FALSE)</f>
        <v>ICIS-NPDES</v>
      </c>
      <c r="N364" s="82" t="str">
        <f>VLOOKUP($B364,'Xwalk to ICIS Data Sub. Service'!$B$4:$O$410,14,FALSE)</f>
        <v>Yes</v>
      </c>
      <c r="O364" s="82"/>
    </row>
    <row r="365" spans="1:15" x14ac:dyDescent="0.25">
      <c r="A365" s="111">
        <f t="shared" si="7"/>
        <v>356</v>
      </c>
      <c r="B365" s="60" t="s">
        <v>405</v>
      </c>
      <c r="C365" s="61" t="s">
        <v>21</v>
      </c>
      <c r="D365" s="62" t="s">
        <v>22</v>
      </c>
      <c r="E365" s="63" t="s">
        <v>22</v>
      </c>
      <c r="F365" s="61" t="s">
        <v>22</v>
      </c>
      <c r="G365" s="63" t="s">
        <v>22</v>
      </c>
      <c r="H365" s="99" t="s">
        <v>21</v>
      </c>
      <c r="I365" s="99">
        <f>VLOOKUP($B365,'Xwalk to ICIS Data Sub. Service'!$B$4:$O$410,9,FALSE)</f>
        <v>1</v>
      </c>
      <c r="J365" s="82">
        <f>VLOOKUP($B365,'Xwalk to ICIS Data Sub. Service'!$B$4:$O$410,10,FALSE)</f>
        <v>42634</v>
      </c>
      <c r="K365" s="86" t="str">
        <f>VLOOKUP($B365,'Xwalk to ICIS Data Sub. Service'!$B$4:$O$410,11,FALSE)</f>
        <v>5.10</v>
      </c>
      <c r="L365" s="86" t="str">
        <f>VLOOKUP($B365,'Xwalk to ICIS Data Sub. Service'!$B$4:$O$410,12,FALSE)</f>
        <v/>
      </c>
      <c r="M365" s="86" t="str">
        <f>VLOOKUP($B365,'Xwalk to ICIS Data Sub. Service'!$B$4:$O$410,13,FALSE)</f>
        <v>ICIS-NPDES</v>
      </c>
      <c r="N365" s="82" t="str">
        <f>VLOOKUP($B365,'Xwalk to ICIS Data Sub. Service'!$B$4:$O$410,14,FALSE)</f>
        <v>Yes</v>
      </c>
      <c r="O365" s="82"/>
    </row>
    <row r="366" spans="1:15" x14ac:dyDescent="0.25">
      <c r="A366" s="111">
        <f t="shared" si="7"/>
        <v>357</v>
      </c>
      <c r="B366" s="60" t="s">
        <v>406</v>
      </c>
      <c r="C366" s="61" t="s">
        <v>21</v>
      </c>
      <c r="D366" s="62" t="s">
        <v>22</v>
      </c>
      <c r="E366" s="63" t="s">
        <v>22</v>
      </c>
      <c r="F366" s="61" t="s">
        <v>22</v>
      </c>
      <c r="G366" s="63" t="s">
        <v>22</v>
      </c>
      <c r="H366" s="99" t="s">
        <v>21</v>
      </c>
      <c r="I366" s="99">
        <f>VLOOKUP($B366,'Xwalk to ICIS Data Sub. Service'!$B$4:$O$410,9,FALSE)</f>
        <v>1</v>
      </c>
      <c r="J366" s="82">
        <f>VLOOKUP($B366,'Xwalk to ICIS Data Sub. Service'!$B$4:$O$410,10,FALSE)</f>
        <v>42634</v>
      </c>
      <c r="K366" s="86" t="str">
        <f>VLOOKUP($B366,'Xwalk to ICIS Data Sub. Service'!$B$4:$O$410,11,FALSE)</f>
        <v>5.10</v>
      </c>
      <c r="L366" s="86" t="str">
        <f>VLOOKUP($B366,'Xwalk to ICIS Data Sub. Service'!$B$4:$O$410,12,FALSE)</f>
        <v/>
      </c>
      <c r="M366" s="86" t="str">
        <f>VLOOKUP($B366,'Xwalk to ICIS Data Sub. Service'!$B$4:$O$410,13,FALSE)</f>
        <v>ICIS-NPDES</v>
      </c>
      <c r="N366" s="82" t="str">
        <f>VLOOKUP($B366,'Xwalk to ICIS Data Sub. Service'!$B$4:$O$410,14,FALSE)</f>
        <v>Yes</v>
      </c>
      <c r="O366" s="82"/>
    </row>
    <row r="367" spans="1:15" x14ac:dyDescent="0.25">
      <c r="A367" s="111">
        <f t="shared" si="7"/>
        <v>358</v>
      </c>
      <c r="B367" s="60" t="s">
        <v>407</v>
      </c>
      <c r="C367" s="61" t="s">
        <v>21</v>
      </c>
      <c r="D367" s="62" t="s">
        <v>22</v>
      </c>
      <c r="E367" s="63" t="s">
        <v>22</v>
      </c>
      <c r="F367" s="61" t="s">
        <v>22</v>
      </c>
      <c r="G367" s="63" t="s">
        <v>22</v>
      </c>
      <c r="H367" s="99" t="s">
        <v>21</v>
      </c>
      <c r="I367" s="99">
        <f>VLOOKUP($B367,'Xwalk to ICIS Data Sub. Service'!$B$4:$O$410,9,FALSE)</f>
        <v>1</v>
      </c>
      <c r="J367" s="82">
        <f>VLOOKUP($B367,'Xwalk to ICIS Data Sub. Service'!$B$4:$O$410,10,FALSE)</f>
        <v>42634</v>
      </c>
      <c r="K367" s="86" t="str">
        <f>VLOOKUP($B367,'Xwalk to ICIS Data Sub. Service'!$B$4:$O$410,11,FALSE)</f>
        <v>5.10</v>
      </c>
      <c r="L367" s="86" t="str">
        <f>VLOOKUP($B367,'Xwalk to ICIS Data Sub. Service'!$B$4:$O$410,12,FALSE)</f>
        <v/>
      </c>
      <c r="M367" s="86" t="str">
        <f>VLOOKUP($B367,'Xwalk to ICIS Data Sub. Service'!$B$4:$O$410,13,FALSE)</f>
        <v>ICIS-NPDES</v>
      </c>
      <c r="N367" s="82" t="str">
        <f>VLOOKUP($B367,'Xwalk to ICIS Data Sub. Service'!$B$4:$O$410,14,FALSE)</f>
        <v>Yes</v>
      </c>
      <c r="O367" s="82"/>
    </row>
    <row r="368" spans="1:15" x14ac:dyDescent="0.25">
      <c r="A368" s="111">
        <f t="shared" si="7"/>
        <v>359</v>
      </c>
      <c r="B368" s="60" t="s">
        <v>408</v>
      </c>
      <c r="C368" s="61" t="s">
        <v>21</v>
      </c>
      <c r="D368" s="62" t="s">
        <v>22</v>
      </c>
      <c r="E368" s="63" t="s">
        <v>22</v>
      </c>
      <c r="F368" s="61" t="s">
        <v>22</v>
      </c>
      <c r="G368" s="63" t="s">
        <v>22</v>
      </c>
      <c r="H368" s="99" t="s">
        <v>22</v>
      </c>
      <c r="I368" s="99">
        <f>VLOOKUP($B368,'Xwalk to ICIS Data Sub. Service'!$B$4:$O$410,9,FALSE)</f>
        <v>2</v>
      </c>
      <c r="J368" s="82">
        <f>VLOOKUP($B368,'Xwalk to ICIS Data Sub. Service'!$B$4:$O$410,10,FALSE)</f>
        <v>42725</v>
      </c>
      <c r="K368" s="86" t="str">
        <f>VLOOKUP($B368,'Xwalk to ICIS Data Sub. Service'!$B$4:$O$410,11,FALSE)</f>
        <v>5.10</v>
      </c>
      <c r="L368" s="86" t="str">
        <f>VLOOKUP($B368,'Xwalk to ICIS Data Sub. Service'!$B$4:$O$410,12,FALSE)</f>
        <v/>
      </c>
      <c r="M368" s="86" t="str">
        <f>VLOOKUP($B368,'Xwalk to ICIS Data Sub. Service'!$B$4:$O$410,13,FALSE)</f>
        <v>ICIS-NPDES</v>
      </c>
      <c r="N368" s="82" t="str">
        <f>VLOOKUP($B368,'Xwalk to ICIS Data Sub. Service'!$B$4:$O$410,14,FALSE)</f>
        <v>Yes</v>
      </c>
      <c r="O368" s="82"/>
    </row>
    <row r="369" spans="1:15" ht="66" customHeight="1" x14ac:dyDescent="0.25">
      <c r="A369" s="111">
        <f t="shared" si="7"/>
        <v>360</v>
      </c>
      <c r="B369" s="60" t="s">
        <v>409</v>
      </c>
      <c r="C369" s="61"/>
      <c r="D369" s="62" t="s">
        <v>22</v>
      </c>
      <c r="E369" s="63" t="s">
        <v>22</v>
      </c>
      <c r="F369" s="61" t="s">
        <v>21</v>
      </c>
      <c r="G369" s="63" t="s">
        <v>22</v>
      </c>
      <c r="H369" s="99" t="s">
        <v>22</v>
      </c>
      <c r="I369" s="99">
        <f>VLOOKUP($B369,'Xwalk to ICIS Data Sub. Service'!$B$4:$O$410,9,FALSE)</f>
        <v>3</v>
      </c>
      <c r="J369" s="82">
        <f>VLOOKUP($B369,'Xwalk to ICIS Data Sub. Service'!$B$4:$O$410,10,FALSE)</f>
        <v>46012</v>
      </c>
      <c r="K369" s="86" t="str">
        <f>VLOOKUP($B369,'Xwalk to ICIS Data Sub. Service'!$B$4:$O$410,11,FALSE)</f>
        <v>TBD</v>
      </c>
      <c r="L369" s="86" t="str">
        <f>VLOOKUP($B369,'Xwalk to ICIS Data Sub. Service'!$B$4:$O$410,12,FALSE)</f>
        <v>X</v>
      </c>
      <c r="M369" s="86" t="str">
        <f>VLOOKUP($B369,'Xwalk to ICIS Data Sub. Service'!$B$4:$O$410,13,FALSE)</f>
        <v>ICIS-NPDES</v>
      </c>
      <c r="N369" s="82" t="str">
        <f>VLOOKUP($B369,'Xwalk to ICIS Data Sub. Service'!$B$4:$O$410,14,FALSE)</f>
        <v>No</v>
      </c>
      <c r="O369" s="82" t="s">
        <v>410</v>
      </c>
    </row>
    <row r="370" spans="1:15" x14ac:dyDescent="0.25">
      <c r="A370" s="111">
        <f t="shared" si="7"/>
        <v>361</v>
      </c>
      <c r="B370" s="60" t="s">
        <v>411</v>
      </c>
      <c r="C370" s="61" t="s">
        <v>21</v>
      </c>
      <c r="D370" s="62" t="s">
        <v>22</v>
      </c>
      <c r="E370" s="63" t="s">
        <v>22</v>
      </c>
      <c r="F370" s="61" t="s">
        <v>22</v>
      </c>
      <c r="G370" s="63" t="s">
        <v>22</v>
      </c>
      <c r="H370" s="99" t="s">
        <v>22</v>
      </c>
      <c r="I370" s="99">
        <f>VLOOKUP($B370,'Xwalk to ICIS Data Sub. Service'!$B$4:$O$410,9,FALSE)</f>
        <v>2</v>
      </c>
      <c r="J370" s="82">
        <f>VLOOKUP($B370,'Xwalk to ICIS Data Sub. Service'!$B$4:$O$410,10,FALSE)</f>
        <v>42725</v>
      </c>
      <c r="K370" s="86" t="str">
        <f>VLOOKUP($B370,'Xwalk to ICIS Data Sub. Service'!$B$4:$O$410,11,FALSE)</f>
        <v>5.10</v>
      </c>
      <c r="L370" s="86" t="str">
        <f>VLOOKUP($B370,'Xwalk to ICIS Data Sub. Service'!$B$4:$O$410,12,FALSE)</f>
        <v/>
      </c>
      <c r="M370" s="86" t="str">
        <f>VLOOKUP($B370,'Xwalk to ICIS Data Sub. Service'!$B$4:$O$410,13,FALSE)</f>
        <v>ICIS-NPDES</v>
      </c>
      <c r="N370" s="82" t="str">
        <f>VLOOKUP($B370,'Xwalk to ICIS Data Sub. Service'!$B$4:$O$410,14,FALSE)</f>
        <v>Yes</v>
      </c>
      <c r="O370" s="82" t="s">
        <v>84</v>
      </c>
    </row>
    <row r="371" spans="1:15" x14ac:dyDescent="0.25">
      <c r="A371" s="111">
        <f t="shared" si="7"/>
        <v>362</v>
      </c>
      <c r="B371" s="60" t="s">
        <v>412</v>
      </c>
      <c r="C371" s="61" t="s">
        <v>21</v>
      </c>
      <c r="D371" s="62" t="s">
        <v>22</v>
      </c>
      <c r="E371" s="63" t="s">
        <v>22</v>
      </c>
      <c r="F371" s="61" t="s">
        <v>22</v>
      </c>
      <c r="G371" s="63" t="s">
        <v>22</v>
      </c>
      <c r="H371" s="99" t="s">
        <v>22</v>
      </c>
      <c r="I371" s="99">
        <f>VLOOKUP($B371,'Xwalk to ICIS Data Sub. Service'!$B$4:$O$410,9,FALSE)</f>
        <v>2</v>
      </c>
      <c r="J371" s="82">
        <f>VLOOKUP($B371,'Xwalk to ICIS Data Sub. Service'!$B$4:$O$410,10,FALSE)</f>
        <v>42725</v>
      </c>
      <c r="K371" s="86" t="str">
        <f>VLOOKUP($B371,'Xwalk to ICIS Data Sub. Service'!$B$4:$O$410,11,FALSE)</f>
        <v>5.10</v>
      </c>
      <c r="L371" s="86" t="str">
        <f>VLOOKUP($B371,'Xwalk to ICIS Data Sub. Service'!$B$4:$O$410,12,FALSE)</f>
        <v/>
      </c>
      <c r="M371" s="86" t="str">
        <f>VLOOKUP($B371,'Xwalk to ICIS Data Sub. Service'!$B$4:$O$410,13,FALSE)</f>
        <v>ICIS-NPDES</v>
      </c>
      <c r="N371" s="82" t="str">
        <f>VLOOKUP($B371,'Xwalk to ICIS Data Sub. Service'!$B$4:$O$410,14,FALSE)</f>
        <v>Yes</v>
      </c>
      <c r="O371" s="82" t="s">
        <v>84</v>
      </c>
    </row>
    <row r="372" spans="1:15" x14ac:dyDescent="0.25">
      <c r="A372" s="111">
        <f t="shared" si="7"/>
        <v>363</v>
      </c>
      <c r="B372" s="60" t="s">
        <v>413</v>
      </c>
      <c r="C372" s="61" t="s">
        <v>21</v>
      </c>
      <c r="D372" s="62" t="s">
        <v>22</v>
      </c>
      <c r="E372" s="63" t="s">
        <v>22</v>
      </c>
      <c r="F372" s="61" t="s">
        <v>22</v>
      </c>
      <c r="G372" s="63" t="s">
        <v>22</v>
      </c>
      <c r="H372" s="99" t="s">
        <v>22</v>
      </c>
      <c r="I372" s="99">
        <f>VLOOKUP($B372,'Xwalk to ICIS Data Sub. Service'!$B$4:$O$410,9,FALSE)</f>
        <v>2</v>
      </c>
      <c r="J372" s="82">
        <f>VLOOKUP($B372,'Xwalk to ICIS Data Sub. Service'!$B$4:$O$410,10,FALSE)</f>
        <v>42725</v>
      </c>
      <c r="K372" s="86" t="str">
        <f>VLOOKUP($B372,'Xwalk to ICIS Data Sub. Service'!$B$4:$O$410,11,FALSE)</f>
        <v>5.10</v>
      </c>
      <c r="L372" s="86" t="str">
        <f>VLOOKUP($B372,'Xwalk to ICIS Data Sub. Service'!$B$4:$O$410,12,FALSE)</f>
        <v/>
      </c>
      <c r="M372" s="86" t="str">
        <f>VLOOKUP($B372,'Xwalk to ICIS Data Sub. Service'!$B$4:$O$410,13,FALSE)</f>
        <v>ICIS-NPDES</v>
      </c>
      <c r="N372" s="82" t="str">
        <f>VLOOKUP($B372,'Xwalk to ICIS Data Sub. Service'!$B$4:$O$410,14,FALSE)</f>
        <v>Yes</v>
      </c>
      <c r="O372" s="82" t="s">
        <v>84</v>
      </c>
    </row>
    <row r="373" spans="1:15" x14ac:dyDescent="0.25">
      <c r="A373" s="111">
        <f t="shared" si="7"/>
        <v>364</v>
      </c>
      <c r="B373" s="60" t="s">
        <v>414</v>
      </c>
      <c r="C373" s="61" t="s">
        <v>21</v>
      </c>
      <c r="D373" s="62" t="s">
        <v>22</v>
      </c>
      <c r="E373" s="63" t="s">
        <v>22</v>
      </c>
      <c r="F373" s="61" t="s">
        <v>22</v>
      </c>
      <c r="G373" s="63" t="s">
        <v>22</v>
      </c>
      <c r="H373" s="99" t="s">
        <v>22</v>
      </c>
      <c r="I373" s="99">
        <f>VLOOKUP($B373,'Xwalk to ICIS Data Sub. Service'!$B$4:$O$410,9,FALSE)</f>
        <v>2</v>
      </c>
      <c r="J373" s="82">
        <f>VLOOKUP($B373,'Xwalk to ICIS Data Sub. Service'!$B$4:$O$410,10,FALSE)</f>
        <v>42725</v>
      </c>
      <c r="K373" s="86" t="str">
        <f>VLOOKUP($B373,'Xwalk to ICIS Data Sub. Service'!$B$4:$O$410,11,FALSE)</f>
        <v>5.10</v>
      </c>
      <c r="L373" s="86" t="str">
        <f>VLOOKUP($B373,'Xwalk to ICIS Data Sub. Service'!$B$4:$O$410,12,FALSE)</f>
        <v/>
      </c>
      <c r="M373" s="86" t="str">
        <f>VLOOKUP($B373,'Xwalk to ICIS Data Sub. Service'!$B$4:$O$410,13,FALSE)</f>
        <v>ICIS-NPDES</v>
      </c>
      <c r="N373" s="82" t="str">
        <f>VLOOKUP($B373,'Xwalk to ICIS Data Sub. Service'!$B$4:$O$410,14,FALSE)</f>
        <v>Yes</v>
      </c>
      <c r="O373" s="82"/>
    </row>
    <row r="374" spans="1:15" ht="30" x14ac:dyDescent="0.25">
      <c r="A374" s="111">
        <f t="shared" si="7"/>
        <v>365</v>
      </c>
      <c r="B374" s="60" t="s">
        <v>415</v>
      </c>
      <c r="C374" s="61" t="s">
        <v>21</v>
      </c>
      <c r="D374" s="62" t="s">
        <v>22</v>
      </c>
      <c r="E374" s="63" t="s">
        <v>22</v>
      </c>
      <c r="F374" s="61" t="s">
        <v>22</v>
      </c>
      <c r="G374" s="63" t="s">
        <v>22</v>
      </c>
      <c r="H374" s="99" t="s">
        <v>22</v>
      </c>
      <c r="I374" s="99" t="str">
        <f>VLOOKUP($B374,'Xwalk to ICIS Data Sub. Service'!$B$4:$O$410,9,FALSE)</f>
        <v>&lt;system generated by ICIS-NPDES&gt;</v>
      </c>
      <c r="J374" s="82" t="str">
        <f>VLOOKUP($B374,'Xwalk to ICIS Data Sub. Service'!$B$4:$O$410,10,FALSE)</f>
        <v>&lt;system generated by ICIS-NPDES&gt;</v>
      </c>
      <c r="K374" s="86" t="str">
        <f>VLOOKUP($B374,'Xwalk to ICIS Data Sub. Service'!$B$4:$O$410,11,FALSE)</f>
        <v>&lt;system generated by ICIS-NPDES&gt;</v>
      </c>
      <c r="L374" s="86" t="str">
        <f>VLOOKUP($B374,'Xwalk to ICIS Data Sub. Service'!$B$4:$O$410,12,FALSE)</f>
        <v/>
      </c>
      <c r="M374" s="86" t="str">
        <f>VLOOKUP($B374,'Xwalk to ICIS Data Sub. Service'!$B$4:$O$410,13,FALSE)</f>
        <v>ICIS-NPDES</v>
      </c>
      <c r="N374" s="82" t="str">
        <f>VLOOKUP($B374,'Xwalk to ICIS Data Sub. Service'!$B$4:$O$410,14,FALSE)</f>
        <v>No</v>
      </c>
      <c r="O374" s="82" t="s">
        <v>115</v>
      </c>
    </row>
    <row r="375" spans="1:15" x14ac:dyDescent="0.25">
      <c r="A375" s="111">
        <f t="shared" si="7"/>
        <v>366</v>
      </c>
      <c r="B375" s="60" t="s">
        <v>416</v>
      </c>
      <c r="C375" s="61" t="s">
        <v>21</v>
      </c>
      <c r="D375" s="62" t="s">
        <v>22</v>
      </c>
      <c r="E375" s="63" t="s">
        <v>22</v>
      </c>
      <c r="F375" s="61" t="s">
        <v>22</v>
      </c>
      <c r="G375" s="63" t="s">
        <v>22</v>
      </c>
      <c r="H375" s="99" t="s">
        <v>22</v>
      </c>
      <c r="I375" s="99">
        <f>VLOOKUP($B375,'Xwalk to ICIS Data Sub. Service'!$B$4:$O$410,9,FALSE)</f>
        <v>2</v>
      </c>
      <c r="J375" s="82">
        <f>VLOOKUP($B375,'Xwalk to ICIS Data Sub. Service'!$B$4:$O$410,10,FALSE)</f>
        <v>42725</v>
      </c>
      <c r="K375" s="86" t="str">
        <f>VLOOKUP($B375,'Xwalk to ICIS Data Sub. Service'!$B$4:$O$410,11,FALSE)</f>
        <v>5.10</v>
      </c>
      <c r="L375" s="86" t="str">
        <f>VLOOKUP($B375,'Xwalk to ICIS Data Sub. Service'!$B$4:$O$410,12,FALSE)</f>
        <v/>
      </c>
      <c r="M375" s="86" t="str">
        <f>VLOOKUP($B375,'Xwalk to ICIS Data Sub. Service'!$B$4:$O$410,13,FALSE)</f>
        <v>ICIS-NPDES</v>
      </c>
      <c r="N375" s="82" t="str">
        <f>VLOOKUP($B375,'Xwalk to ICIS Data Sub. Service'!$B$4:$O$410,14,FALSE)</f>
        <v>Yes</v>
      </c>
      <c r="O375" s="82"/>
    </row>
    <row r="376" spans="1:15" x14ac:dyDescent="0.25">
      <c r="A376" s="111">
        <f t="shared" si="7"/>
        <v>367</v>
      </c>
      <c r="B376" s="60" t="s">
        <v>417</v>
      </c>
      <c r="C376" s="61" t="s">
        <v>21</v>
      </c>
      <c r="D376" s="62" t="s">
        <v>22</v>
      </c>
      <c r="E376" s="63" t="s">
        <v>22</v>
      </c>
      <c r="F376" s="61" t="s">
        <v>22</v>
      </c>
      <c r="G376" s="63" t="s">
        <v>22</v>
      </c>
      <c r="H376" s="99" t="s">
        <v>22</v>
      </c>
      <c r="I376" s="99">
        <f>VLOOKUP($B376,'Xwalk to ICIS Data Sub. Service'!$B$4:$O$410,9,FALSE)</f>
        <v>2</v>
      </c>
      <c r="J376" s="82">
        <f>VLOOKUP($B376,'Xwalk to ICIS Data Sub. Service'!$B$4:$O$410,10,FALSE)</f>
        <v>42725</v>
      </c>
      <c r="K376" s="86" t="str">
        <f>VLOOKUP($B376,'Xwalk to ICIS Data Sub. Service'!$B$4:$O$410,11,FALSE)</f>
        <v>5.10</v>
      </c>
      <c r="L376" s="86" t="str">
        <f>VLOOKUP($B376,'Xwalk to ICIS Data Sub. Service'!$B$4:$O$410,12,FALSE)</f>
        <v/>
      </c>
      <c r="M376" s="86" t="str">
        <f>VLOOKUP($B376,'Xwalk to ICIS Data Sub. Service'!$B$4:$O$410,13,FALSE)</f>
        <v>ICIS-NPDES</v>
      </c>
      <c r="N376" s="82" t="str">
        <f>VLOOKUP($B376,'Xwalk to ICIS Data Sub. Service'!$B$4:$O$410,14,FALSE)</f>
        <v>Yes</v>
      </c>
      <c r="O376" s="82"/>
    </row>
    <row r="377" spans="1:15" x14ac:dyDescent="0.25">
      <c r="A377" s="111">
        <f t="shared" si="7"/>
        <v>368</v>
      </c>
      <c r="B377" s="60" t="s">
        <v>418</v>
      </c>
      <c r="C377" s="61" t="s">
        <v>21</v>
      </c>
      <c r="D377" s="62" t="s">
        <v>22</v>
      </c>
      <c r="E377" s="63" t="s">
        <v>22</v>
      </c>
      <c r="F377" s="61" t="s">
        <v>22</v>
      </c>
      <c r="G377" s="63" t="s">
        <v>22</v>
      </c>
      <c r="H377" s="99" t="s">
        <v>22</v>
      </c>
      <c r="I377" s="99">
        <f>VLOOKUP($B377,'Xwalk to ICIS Data Sub. Service'!$B$4:$O$410,9,FALSE)</f>
        <v>2</v>
      </c>
      <c r="J377" s="82">
        <f>VLOOKUP($B377,'Xwalk to ICIS Data Sub. Service'!$B$4:$O$410,10,FALSE)</f>
        <v>42725</v>
      </c>
      <c r="K377" s="86" t="str">
        <f>VLOOKUP($B377,'Xwalk to ICIS Data Sub. Service'!$B$4:$O$410,11,FALSE)</f>
        <v>5.10</v>
      </c>
      <c r="L377" s="86" t="str">
        <f>VLOOKUP($B377,'Xwalk to ICIS Data Sub. Service'!$B$4:$O$410,12,FALSE)</f>
        <v/>
      </c>
      <c r="M377" s="86" t="str">
        <f>VLOOKUP($B377,'Xwalk to ICIS Data Sub. Service'!$B$4:$O$410,13,FALSE)</f>
        <v>ICIS-NPDES</v>
      </c>
      <c r="N377" s="82" t="str">
        <f>VLOOKUP($B377,'Xwalk to ICIS Data Sub. Service'!$B$4:$O$410,14,FALSE)</f>
        <v>Yes</v>
      </c>
      <c r="O377" s="82"/>
    </row>
    <row r="378" spans="1:15" x14ac:dyDescent="0.25">
      <c r="A378" s="111">
        <f t="shared" si="7"/>
        <v>369</v>
      </c>
      <c r="B378" s="60" t="s">
        <v>419</v>
      </c>
      <c r="C378" s="61" t="s">
        <v>21</v>
      </c>
      <c r="D378" s="62" t="s">
        <v>22</v>
      </c>
      <c r="E378" s="63" t="s">
        <v>22</v>
      </c>
      <c r="F378" s="61" t="s">
        <v>22</v>
      </c>
      <c r="G378" s="63" t="s">
        <v>22</v>
      </c>
      <c r="H378" s="99" t="s">
        <v>22</v>
      </c>
      <c r="I378" s="99">
        <f>VLOOKUP($B378,'Xwalk to ICIS Data Sub. Service'!$B$4:$O$410,9,FALSE)</f>
        <v>2</v>
      </c>
      <c r="J378" s="82">
        <f>VLOOKUP($B378,'Xwalk to ICIS Data Sub. Service'!$B$4:$O$410,10,FALSE)</f>
        <v>42725</v>
      </c>
      <c r="K378" s="86" t="str">
        <f>VLOOKUP($B378,'Xwalk to ICIS Data Sub. Service'!$B$4:$O$410,11,FALSE)</f>
        <v>5.10</v>
      </c>
      <c r="L378" s="86" t="str">
        <f>VLOOKUP($B378,'Xwalk to ICIS Data Sub. Service'!$B$4:$O$410,12,FALSE)</f>
        <v/>
      </c>
      <c r="M378" s="86" t="str">
        <f>VLOOKUP($B378,'Xwalk to ICIS Data Sub. Service'!$B$4:$O$410,13,FALSE)</f>
        <v>ICIS-NPDES</v>
      </c>
      <c r="N378" s="82" t="str">
        <f>VLOOKUP($B378,'Xwalk to ICIS Data Sub. Service'!$B$4:$O$410,14,FALSE)</f>
        <v>Yes</v>
      </c>
      <c r="O378" s="82"/>
    </row>
    <row r="379" spans="1:15" ht="15.75" thickBot="1" x14ac:dyDescent="0.3">
      <c r="A379" s="111">
        <f t="shared" si="7"/>
        <v>370</v>
      </c>
      <c r="B379" s="3" t="s">
        <v>420</v>
      </c>
      <c r="C379" s="4" t="s">
        <v>21</v>
      </c>
      <c r="D379" s="5" t="s">
        <v>22</v>
      </c>
      <c r="E379" s="6" t="s">
        <v>22</v>
      </c>
      <c r="F379" s="4" t="s">
        <v>22</v>
      </c>
      <c r="G379" s="6" t="s">
        <v>22</v>
      </c>
      <c r="H379" s="100" t="s">
        <v>22</v>
      </c>
      <c r="I379" s="100">
        <f>VLOOKUP($B379,'Xwalk to ICIS Data Sub. Service'!$B$4:$O$410,9,FALSE)</f>
        <v>2</v>
      </c>
      <c r="J379" s="84">
        <f>VLOOKUP($B379,'Xwalk to ICIS Data Sub. Service'!$B$4:$O$410,10,FALSE)</f>
        <v>42725</v>
      </c>
      <c r="K379" s="101" t="str">
        <f>VLOOKUP($B379,'Xwalk to ICIS Data Sub. Service'!$B$4:$O$410,11,FALSE)</f>
        <v>5.10</v>
      </c>
      <c r="L379" s="101" t="str">
        <f>VLOOKUP($B379,'Xwalk to ICIS Data Sub. Service'!$B$4:$O$410,12,FALSE)</f>
        <v/>
      </c>
      <c r="M379" s="101" t="str">
        <f>VLOOKUP($B379,'Xwalk to ICIS Data Sub. Service'!$B$4:$O$410,13,FALSE)</f>
        <v>ICIS-NPDES</v>
      </c>
      <c r="N379" s="84" t="str">
        <f>VLOOKUP($B379,'Xwalk to ICIS Data Sub. Service'!$B$4:$O$410,14,FALSE)</f>
        <v>Yes</v>
      </c>
      <c r="O379" s="84"/>
    </row>
    <row r="382" spans="1:15" ht="87" customHeight="1" x14ac:dyDescent="0.25">
      <c r="A382" s="115" t="s">
        <v>421</v>
      </c>
      <c r="B382" s="115"/>
    </row>
  </sheetData>
  <mergeCells count="14">
    <mergeCell ref="M7:M8"/>
    <mergeCell ref="A382:B382"/>
    <mergeCell ref="O7:O8"/>
    <mergeCell ref="J7:J8"/>
    <mergeCell ref="B4:J4"/>
    <mergeCell ref="I7:I8"/>
    <mergeCell ref="A7:A9"/>
    <mergeCell ref="B7:B9"/>
    <mergeCell ref="C7:E7"/>
    <mergeCell ref="F7:G7"/>
    <mergeCell ref="H7:H8"/>
    <mergeCell ref="N7:N8"/>
    <mergeCell ref="K7:K8"/>
    <mergeCell ref="L7:L8"/>
  </mergeCells>
  <conditionalFormatting sqref="M1:M1048576">
    <cfRule type="containsText" dxfId="0" priority="1" operator="containsText" text="Recommend Deletion">
      <formula>NOT(ISERROR(SEARCH("Recommend Deletion",M1)))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241E2-A62E-4D0F-AAFE-2C8AC4CCDCDB}">
  <dimension ref="A1:K415"/>
  <sheetViews>
    <sheetView zoomScale="70" zoomScaleNormal="70" workbookViewId="0">
      <selection activeCell="B10" sqref="B10"/>
    </sheetView>
  </sheetViews>
  <sheetFormatPr defaultColWidth="8.85546875" defaultRowHeight="12.75" x14ac:dyDescent="0.2"/>
  <cols>
    <col min="1" max="1" width="11.42578125" style="45" customWidth="1"/>
    <col min="2" max="2" width="32.28515625" style="39" customWidth="1"/>
    <col min="3" max="3" width="76.5703125" style="77" customWidth="1"/>
    <col min="4" max="4" width="39" style="46" customWidth="1"/>
    <col min="5" max="5" width="11.42578125" style="46" customWidth="1"/>
    <col min="6" max="6" width="17.42578125" style="46" customWidth="1"/>
    <col min="7" max="7" width="16.85546875" style="46" customWidth="1"/>
    <col min="8" max="8" width="26.5703125" style="46" customWidth="1"/>
    <col min="9" max="10" width="28" style="46" customWidth="1"/>
    <col min="11" max="11" width="28.140625" style="46" customWidth="1"/>
    <col min="12" max="16384" width="8.85546875" style="59"/>
  </cols>
  <sheetData>
    <row r="1" spans="1:11" ht="72.95" customHeight="1" thickTop="1" thickBot="1" x14ac:dyDescent="0.25">
      <c r="A1" s="7" t="s">
        <v>3</v>
      </c>
      <c r="B1" s="7" t="s">
        <v>4</v>
      </c>
      <c r="C1" s="102" t="s">
        <v>422</v>
      </c>
      <c r="D1" s="102" t="s">
        <v>423</v>
      </c>
      <c r="E1" s="102" t="s">
        <v>424</v>
      </c>
      <c r="F1" s="102" t="s">
        <v>0</v>
      </c>
      <c r="G1" s="102" t="s">
        <v>9</v>
      </c>
      <c r="H1" s="102" t="s">
        <v>10</v>
      </c>
      <c r="I1" s="102" t="s">
        <v>11</v>
      </c>
      <c r="J1" s="102" t="s">
        <v>12</v>
      </c>
      <c r="K1" s="102" t="s">
        <v>13</v>
      </c>
    </row>
    <row r="2" spans="1:11" ht="13.5" thickTop="1" x14ac:dyDescent="0.2">
      <c r="A2" s="64" t="s">
        <v>22</v>
      </c>
      <c r="B2" s="9" t="s">
        <v>425</v>
      </c>
      <c r="C2" s="70"/>
      <c r="D2" s="12"/>
      <c r="E2" s="12"/>
      <c r="F2" s="12" t="str">
        <f>IF(LEN($A2)=0,"",VLOOKUP($A2,'NPDES eRule - Appenidix A'!$A$10:$O$379,9,FALSE))</f>
        <v/>
      </c>
      <c r="G2" s="49" t="str">
        <f>IF(LEN($A2)=0,"",VLOOKUP($A2,'NPDES eRule - Appenidix A'!$A$10:$O$379,10,FALSE))</f>
        <v/>
      </c>
      <c r="H2" s="49" t="str">
        <f>IF(LEN($A2)=0,"",VLOOKUP($A2,'NPDES eRule - Appenidix A'!$A$10:$O$379,11,FALSE))</f>
        <v/>
      </c>
      <c r="I2" s="49" t="str">
        <f>IF(LEN($A2)=0,"",VLOOKUP($A2,'NPDES eRule - Appenidix A'!$A$10:$O$379,12,FALSE))</f>
        <v/>
      </c>
      <c r="J2" s="49" t="str">
        <f>IF(LEN($A2)=0,"",VLOOKUP($A2,'NPDES eRule - Appenidix A'!$A$10:$O$379,14,FALSE))</f>
        <v/>
      </c>
      <c r="K2" s="12" t="str">
        <f>IF(LEN($A2)=0,"",VLOOKUP($A2,'NPDES eRule - Appenidix A'!$A$10:$O$379,15,FALSE))</f>
        <v/>
      </c>
    </row>
    <row r="3" spans="1:11" ht="38.25" x14ac:dyDescent="0.2">
      <c r="A3" s="8">
        <v>1</v>
      </c>
      <c r="B3" s="13" t="str">
        <f>VLOOKUP($A3,'NPDES eRule - Appenidix A'!$A$10:$J$379,2,FALSE)</f>
        <v>Facility Type of Ownership</v>
      </c>
      <c r="C3" s="69" t="s">
        <v>426</v>
      </c>
      <c r="D3" s="17" t="s">
        <v>427</v>
      </c>
      <c r="E3" s="17" t="s">
        <v>428</v>
      </c>
      <c r="F3" s="17">
        <f>IF(LEN($A3)=0,"",VLOOKUP($A3,'NPDES eRule - Appenidix A'!$A$10:$O$379,9,FALSE))</f>
        <v>2</v>
      </c>
      <c r="G3" s="50">
        <f>IF(LEN($A3)=0,"",VLOOKUP($A3,'NPDES eRule - Appenidix A'!$A$10:$O$379,10,FALSE))</f>
        <v>42725</v>
      </c>
      <c r="H3" s="50" t="str">
        <f>IF(LEN($A3)=0,"",VLOOKUP($A3,'NPDES eRule - Appenidix A'!$A$10:$O$379,11,FALSE))</f>
        <v>5.10</v>
      </c>
      <c r="I3" s="50" t="str">
        <f>IF(LEN($A3)=0,"",VLOOKUP($A3,'NPDES eRule - Appenidix A'!$A$10:$O$379,12,FALSE))</f>
        <v/>
      </c>
      <c r="J3" s="50" t="str">
        <f>IF(LEN($A3)=0,"",VLOOKUP($A3,'NPDES eRule - Appenidix A'!$A$10:$O$379,13,FALSE))</f>
        <v>ICIS-NPDES</v>
      </c>
      <c r="K3" s="16" t="str">
        <f>IF(LEN($A3)=0,"",VLOOKUP($A3,'NPDES eRule - Appenidix A'!$A$10:$O$379,14,FALSE))</f>
        <v>Yes</v>
      </c>
    </row>
    <row r="4" spans="1:11" ht="38.25" x14ac:dyDescent="0.2">
      <c r="A4" s="8">
        <f t="shared" ref="A4:A38" si="0">IF(LEN(A3)=0,A2+1,A3+1)</f>
        <v>2</v>
      </c>
      <c r="B4" s="13" t="str">
        <f>VLOOKUP($A4,'NPDES eRule - Appenidix A'!$A$10:$J$379,2,FALSE)</f>
        <v>Facility Site Name</v>
      </c>
      <c r="C4" s="69" t="s">
        <v>429</v>
      </c>
      <c r="D4" s="17" t="s">
        <v>430</v>
      </c>
      <c r="E4" s="17" t="s">
        <v>428</v>
      </c>
      <c r="F4" s="17">
        <f>IF(LEN($A4)=0,"",VLOOKUP($A4,'NPDES eRule - Appenidix A'!$A$10:$O$379,9,FALSE))</f>
        <v>1</v>
      </c>
      <c r="G4" s="50">
        <f>IF(LEN($A4)=0,"",VLOOKUP($A4,'NPDES eRule - Appenidix A'!$A$10:$O$379,10,FALSE))</f>
        <v>42634</v>
      </c>
      <c r="H4" s="50" t="str">
        <f>IF(LEN($A4)=0,"",VLOOKUP($A4,'NPDES eRule - Appenidix A'!$A$10:$O$379,11,FALSE))</f>
        <v>5.10</v>
      </c>
      <c r="I4" s="50" t="str">
        <f>IF(LEN($A4)=0,"",VLOOKUP($A4,'NPDES eRule - Appenidix A'!$A$10:$O$379,12,FALSE))</f>
        <v/>
      </c>
      <c r="J4" s="50" t="str">
        <f>IF(LEN($A4)=0,"",VLOOKUP($A4,'NPDES eRule - Appenidix A'!$A$10:$O$379,13,FALSE))</f>
        <v>ICIS-NPDES</v>
      </c>
      <c r="K4" s="16" t="str">
        <f>IF(LEN($A4)=0,"",VLOOKUP($A4,'NPDES eRule - Appenidix A'!$A$10:$O$379,14,FALSE))</f>
        <v>Yes</v>
      </c>
    </row>
    <row r="5" spans="1:11" ht="38.25" x14ac:dyDescent="0.2">
      <c r="A5" s="8">
        <f t="shared" si="0"/>
        <v>3</v>
      </c>
      <c r="B5" s="13" t="str">
        <f>VLOOKUP($A5,'NPDES eRule - Appenidix A'!$A$10:$J$379,2,FALSE)</f>
        <v>Facility Site Address</v>
      </c>
      <c r="C5" s="69" t="s">
        <v>431</v>
      </c>
      <c r="D5" s="17" t="s">
        <v>430</v>
      </c>
      <c r="E5" s="17" t="s">
        <v>428</v>
      </c>
      <c r="F5" s="17">
        <f>IF(LEN($A5)=0,"",VLOOKUP($A5,'NPDES eRule - Appenidix A'!$A$10:$O$379,9,FALSE))</f>
        <v>1</v>
      </c>
      <c r="G5" s="50">
        <f>IF(LEN($A5)=0,"",VLOOKUP($A5,'NPDES eRule - Appenidix A'!$A$10:$O$379,10,FALSE))</f>
        <v>42634</v>
      </c>
      <c r="H5" s="50" t="str">
        <f>IF(LEN($A5)=0,"",VLOOKUP($A5,'NPDES eRule - Appenidix A'!$A$10:$O$379,11,FALSE))</f>
        <v>5.10</v>
      </c>
      <c r="I5" s="50" t="str">
        <f>IF(LEN($A5)=0,"",VLOOKUP($A5,'NPDES eRule - Appenidix A'!$A$10:$O$379,12,FALSE))</f>
        <v/>
      </c>
      <c r="J5" s="50" t="str">
        <f>IF(LEN($A5)=0,"",VLOOKUP($A5,'NPDES eRule - Appenidix A'!$A$10:$O$379,13,FALSE))</f>
        <v>ICIS-NPDES</v>
      </c>
      <c r="K5" s="16" t="str">
        <f>IF(LEN($A5)=0,"",VLOOKUP($A5,'NPDES eRule - Appenidix A'!$A$10:$O$379,14,FALSE))</f>
        <v>Yes</v>
      </c>
    </row>
    <row r="6" spans="1:11" ht="38.25" x14ac:dyDescent="0.2">
      <c r="A6" s="8">
        <f t="shared" si="0"/>
        <v>4</v>
      </c>
      <c r="B6" s="13" t="str">
        <f>VLOOKUP($A6,'NPDES eRule - Appenidix A'!$A$10:$J$379,2,FALSE)</f>
        <v>Facility Site City</v>
      </c>
      <c r="C6" s="69" t="s">
        <v>432</v>
      </c>
      <c r="D6" s="17" t="s">
        <v>430</v>
      </c>
      <c r="E6" s="17" t="s">
        <v>428</v>
      </c>
      <c r="F6" s="17">
        <f>IF(LEN($A6)=0,"",VLOOKUP($A6,'NPDES eRule - Appenidix A'!$A$10:$O$379,9,FALSE))</f>
        <v>1</v>
      </c>
      <c r="G6" s="50">
        <f>IF(LEN($A6)=0,"",VLOOKUP($A6,'NPDES eRule - Appenidix A'!$A$10:$O$379,10,FALSE))</f>
        <v>42634</v>
      </c>
      <c r="H6" s="50" t="str">
        <f>IF(LEN($A6)=0,"",VLOOKUP($A6,'NPDES eRule - Appenidix A'!$A$10:$O$379,11,FALSE))</f>
        <v>5.10</v>
      </c>
      <c r="I6" s="50" t="str">
        <f>IF(LEN($A6)=0,"",VLOOKUP($A6,'NPDES eRule - Appenidix A'!$A$10:$O$379,12,FALSE))</f>
        <v/>
      </c>
      <c r="J6" s="50" t="str">
        <f>IF(LEN($A6)=0,"",VLOOKUP($A6,'NPDES eRule - Appenidix A'!$A$10:$O$379,13,FALSE))</f>
        <v>ICIS-NPDES</v>
      </c>
      <c r="K6" s="16" t="str">
        <f>IF(LEN($A6)=0,"",VLOOKUP($A6,'NPDES eRule - Appenidix A'!$A$10:$O$379,14,FALSE))</f>
        <v>Yes</v>
      </c>
    </row>
    <row r="7" spans="1:11" ht="38.25" x14ac:dyDescent="0.2">
      <c r="A7" s="8">
        <f t="shared" si="0"/>
        <v>5</v>
      </c>
      <c r="B7" s="13" t="str">
        <f>VLOOKUP($A7,'NPDES eRule - Appenidix A'!$A$10:$J$379,2,FALSE)</f>
        <v>Facility Site State</v>
      </c>
      <c r="C7" s="69" t="s">
        <v>433</v>
      </c>
      <c r="D7" s="17" t="s">
        <v>430</v>
      </c>
      <c r="E7" s="17" t="s">
        <v>428</v>
      </c>
      <c r="F7" s="17">
        <f>IF(LEN($A7)=0,"",VLOOKUP($A7,'NPDES eRule - Appenidix A'!$A$10:$O$379,9,FALSE))</f>
        <v>1</v>
      </c>
      <c r="G7" s="50">
        <f>IF(LEN($A7)=0,"",VLOOKUP($A7,'NPDES eRule - Appenidix A'!$A$10:$O$379,10,FALSE))</f>
        <v>42634</v>
      </c>
      <c r="H7" s="50" t="str">
        <f>IF(LEN($A7)=0,"",VLOOKUP($A7,'NPDES eRule - Appenidix A'!$A$10:$O$379,11,FALSE))</f>
        <v>5.10</v>
      </c>
      <c r="I7" s="50" t="str">
        <f>IF(LEN($A7)=0,"",VLOOKUP($A7,'NPDES eRule - Appenidix A'!$A$10:$O$379,12,FALSE))</f>
        <v/>
      </c>
      <c r="J7" s="50" t="str">
        <f>IF(LEN($A7)=0,"",VLOOKUP($A7,'NPDES eRule - Appenidix A'!$A$10:$O$379,13,FALSE))</f>
        <v>ICIS-NPDES</v>
      </c>
      <c r="K7" s="16" t="str">
        <f>IF(LEN($A7)=0,"",VLOOKUP($A7,'NPDES eRule - Appenidix A'!$A$10:$O$379,14,FALSE))</f>
        <v>Yes</v>
      </c>
    </row>
    <row r="8" spans="1:11" ht="38.25" x14ac:dyDescent="0.2">
      <c r="A8" s="8">
        <f t="shared" si="0"/>
        <v>6</v>
      </c>
      <c r="B8" s="13" t="str">
        <f>VLOOKUP($A8,'NPDES eRule - Appenidix A'!$A$10:$J$379,2,FALSE)</f>
        <v>Facility Site Zip Code</v>
      </c>
      <c r="C8" s="69" t="s">
        <v>434</v>
      </c>
      <c r="D8" s="17" t="s">
        <v>430</v>
      </c>
      <c r="E8" s="17" t="s">
        <v>428</v>
      </c>
      <c r="F8" s="17">
        <f>IF(LEN($A8)=0,"",VLOOKUP($A8,'NPDES eRule - Appenidix A'!$A$10:$O$379,9,FALSE))</f>
        <v>1</v>
      </c>
      <c r="G8" s="50">
        <f>IF(LEN($A8)=0,"",VLOOKUP($A8,'NPDES eRule - Appenidix A'!$A$10:$O$379,10,FALSE))</f>
        <v>42634</v>
      </c>
      <c r="H8" s="50" t="str">
        <f>IF(LEN($A8)=0,"",VLOOKUP($A8,'NPDES eRule - Appenidix A'!$A$10:$O$379,11,FALSE))</f>
        <v>5.10</v>
      </c>
      <c r="I8" s="50" t="str">
        <f>IF(LEN($A8)=0,"",VLOOKUP($A8,'NPDES eRule - Appenidix A'!$A$10:$O$379,12,FALSE))</f>
        <v/>
      </c>
      <c r="J8" s="50" t="str">
        <f>IF(LEN($A8)=0,"",VLOOKUP($A8,'NPDES eRule - Appenidix A'!$A$10:$O$379,13,FALSE))</f>
        <v>ICIS-NPDES</v>
      </c>
      <c r="K8" s="16" t="str">
        <f>IF(LEN($A8)=0,"",VLOOKUP($A8,'NPDES eRule - Appenidix A'!$A$10:$O$379,14,FALSE))</f>
        <v>Yes</v>
      </c>
    </row>
    <row r="9" spans="1:11" ht="63.75" x14ac:dyDescent="0.2">
      <c r="A9" s="8">
        <f t="shared" si="0"/>
        <v>7</v>
      </c>
      <c r="B9" s="13" t="str">
        <f>VLOOKUP($A9,'NPDES eRule - Appenidix A'!$A$10:$J$379,2,FALSE)</f>
        <v>Facility Site Tribal Land Indicator</v>
      </c>
      <c r="C9" s="69" t="s">
        <v>435</v>
      </c>
      <c r="D9" s="17" t="s">
        <v>436</v>
      </c>
      <c r="E9" s="17" t="s">
        <v>437</v>
      </c>
      <c r="F9" s="17">
        <f>IF(LEN($A9)=0,"",VLOOKUP($A9,'NPDES eRule - Appenidix A'!$A$10:$O$379,9,FALSE))</f>
        <v>2</v>
      </c>
      <c r="G9" s="50">
        <f>IF(LEN($A9)=0,"",VLOOKUP($A9,'NPDES eRule - Appenidix A'!$A$10:$O$379,10,FALSE))</f>
        <v>42725</v>
      </c>
      <c r="H9" s="50" t="str">
        <f>IF(LEN($A9)=0,"",VLOOKUP($A9,'NPDES eRule - Appenidix A'!$A$10:$O$379,11,FALSE))</f>
        <v>5.10</v>
      </c>
      <c r="I9" s="50" t="str">
        <f>IF(LEN($A9)=0,"",VLOOKUP($A9,'NPDES eRule - Appenidix A'!$A$10:$O$379,12,FALSE))</f>
        <v/>
      </c>
      <c r="J9" s="50" t="str">
        <f>IF(LEN($A9)=0,"",VLOOKUP($A9,'NPDES eRule - Appenidix A'!$A$10:$O$379,13,FALSE))</f>
        <v>ICIS-NPDES</v>
      </c>
      <c r="K9" s="16" t="str">
        <f>IF(LEN($A9)=0,"",VLOOKUP($A9,'NPDES eRule - Appenidix A'!$A$10:$O$379,14,FALSE))</f>
        <v>Yes</v>
      </c>
    </row>
    <row r="10" spans="1:11" ht="114.75" x14ac:dyDescent="0.2">
      <c r="A10" s="8">
        <f t="shared" si="0"/>
        <v>8</v>
      </c>
      <c r="B10" s="13" t="str">
        <f>VLOOKUP($A10,'NPDES eRule - Appenidix A'!$A$10:$J$379,2,FALSE)</f>
        <v>Facility Site Longitude</v>
      </c>
      <c r="C10" s="69" t="s">
        <v>438</v>
      </c>
      <c r="D10" s="17" t="s">
        <v>436</v>
      </c>
      <c r="E10" s="17" t="s">
        <v>437</v>
      </c>
      <c r="F10" s="17">
        <f>IF(LEN($A10)=0,"",VLOOKUP($A10,'NPDES eRule - Appenidix A'!$A$10:$O$379,9,FALSE))</f>
        <v>2</v>
      </c>
      <c r="G10" s="50">
        <f>IF(LEN($A10)=0,"",VLOOKUP($A10,'NPDES eRule - Appenidix A'!$A$10:$O$379,10,FALSE))</f>
        <v>42725</v>
      </c>
      <c r="H10" s="50" t="str">
        <f>IF(LEN($A10)=0,"",VLOOKUP($A10,'NPDES eRule - Appenidix A'!$A$10:$O$379,11,FALSE))</f>
        <v>5.10</v>
      </c>
      <c r="I10" s="50" t="str">
        <f>IF(LEN($A10)=0,"",VLOOKUP($A10,'NPDES eRule - Appenidix A'!$A$10:$O$379,12,FALSE))</f>
        <v/>
      </c>
      <c r="J10" s="50" t="str">
        <f>IF(LEN($A10)=0,"",VLOOKUP($A10,'NPDES eRule - Appenidix A'!$A$10:$O$379,13,FALSE))</f>
        <v>ICIS-NPDES</v>
      </c>
      <c r="K10" s="16" t="str">
        <f>IF(LEN($A10)=0,"",VLOOKUP($A10,'NPDES eRule - Appenidix A'!$A$10:$O$379,14,FALSE))</f>
        <v>Yes</v>
      </c>
    </row>
    <row r="11" spans="1:11" ht="102" x14ac:dyDescent="0.2">
      <c r="A11" s="8">
        <f t="shared" si="0"/>
        <v>9</v>
      </c>
      <c r="B11" s="13" t="str">
        <f>VLOOKUP($A11,'NPDES eRule - Appenidix A'!$A$10:$J$379,2,FALSE)</f>
        <v>Facility Site Latitude</v>
      </c>
      <c r="C11" s="69" t="s">
        <v>439</v>
      </c>
      <c r="D11" s="17" t="s">
        <v>436</v>
      </c>
      <c r="E11" s="17" t="s">
        <v>437</v>
      </c>
      <c r="F11" s="17">
        <f>IF(LEN($A11)=0,"",VLOOKUP($A11,'NPDES eRule - Appenidix A'!$A$10:$O$379,9,FALSE))</f>
        <v>2</v>
      </c>
      <c r="G11" s="50">
        <f>IF(LEN($A11)=0,"",VLOOKUP($A11,'NPDES eRule - Appenidix A'!$A$10:$O$379,10,FALSE))</f>
        <v>42725</v>
      </c>
      <c r="H11" s="50" t="str">
        <f>IF(LEN($A11)=0,"",VLOOKUP($A11,'NPDES eRule - Appenidix A'!$A$10:$O$379,11,FALSE))</f>
        <v>5.10</v>
      </c>
      <c r="I11" s="50" t="str">
        <f>IF(LEN($A11)=0,"",VLOOKUP($A11,'NPDES eRule - Appenidix A'!$A$10:$O$379,12,FALSE))</f>
        <v/>
      </c>
      <c r="J11" s="50" t="str">
        <f>IF(LEN($A11)=0,"",VLOOKUP($A11,'NPDES eRule - Appenidix A'!$A$10:$O$379,13,FALSE))</f>
        <v>ICIS-NPDES</v>
      </c>
      <c r="K11" s="16" t="str">
        <f>IF(LEN($A11)=0,"",VLOOKUP($A11,'NPDES eRule - Appenidix A'!$A$10:$O$379,14,FALSE))</f>
        <v>Yes</v>
      </c>
    </row>
    <row r="12" spans="1:11" ht="64.5" customHeight="1" x14ac:dyDescent="0.2">
      <c r="A12" s="8">
        <f t="shared" si="0"/>
        <v>10</v>
      </c>
      <c r="B12" s="13" t="str">
        <f>VLOOKUP($A12,'NPDES eRule - Appenidix A'!$A$10:$J$379,2,FALSE)</f>
        <v>Facility Contact Affiliation Type</v>
      </c>
      <c r="C12" s="69" t="s">
        <v>440</v>
      </c>
      <c r="D12" s="17" t="s">
        <v>427</v>
      </c>
      <c r="E12" s="17" t="s">
        <v>428</v>
      </c>
      <c r="F12" s="17">
        <f>IF(LEN($A12)=0,"",VLOOKUP($A12,'NPDES eRule - Appenidix A'!$A$10:$O$379,9,FALSE))</f>
        <v>2</v>
      </c>
      <c r="G12" s="50">
        <f>IF(LEN($A12)=0,"",VLOOKUP($A12,'NPDES eRule - Appenidix A'!$A$10:$O$379,10,FALSE))</f>
        <v>42725</v>
      </c>
      <c r="H12" s="50" t="str">
        <f>IF(LEN($A12)=0,"",VLOOKUP($A12,'NPDES eRule - Appenidix A'!$A$10:$O$379,11,FALSE))</f>
        <v>5.10</v>
      </c>
      <c r="I12" s="50" t="str">
        <f>IF(LEN($A12)=0,"",VLOOKUP($A12,'NPDES eRule - Appenidix A'!$A$10:$O$379,12,FALSE))</f>
        <v/>
      </c>
      <c r="J12" s="50" t="str">
        <f>IF(LEN($A12)=0,"",VLOOKUP($A12,'NPDES eRule - Appenidix A'!$A$10:$O$379,13,FALSE))</f>
        <v>ICIS-NPDES</v>
      </c>
      <c r="K12" s="16" t="str">
        <f>IF(LEN($A12)=0,"",VLOOKUP($A12,'NPDES eRule - Appenidix A'!$A$10:$O$379,14,FALSE))</f>
        <v>Yes</v>
      </c>
    </row>
    <row r="13" spans="1:11" ht="38.25" x14ac:dyDescent="0.2">
      <c r="A13" s="8">
        <f t="shared" si="0"/>
        <v>11</v>
      </c>
      <c r="B13" s="13" t="str">
        <f>VLOOKUP($A13,'NPDES eRule - Appenidix A'!$A$10:$J$379,2,FALSE)</f>
        <v>Facility Contact First Name</v>
      </c>
      <c r="C13" s="69" t="s">
        <v>441</v>
      </c>
      <c r="D13" s="17" t="s">
        <v>427</v>
      </c>
      <c r="E13" s="17" t="s">
        <v>428</v>
      </c>
      <c r="F13" s="17">
        <f>IF(LEN($A13)=0,"",VLOOKUP($A13,'NPDES eRule - Appenidix A'!$A$10:$O$379,9,FALSE))</f>
        <v>2</v>
      </c>
      <c r="G13" s="50">
        <f>IF(LEN($A13)=0,"",VLOOKUP($A13,'NPDES eRule - Appenidix A'!$A$10:$O$379,10,FALSE))</f>
        <v>42725</v>
      </c>
      <c r="H13" s="50" t="str">
        <f>IF(LEN($A13)=0,"",VLOOKUP($A13,'NPDES eRule - Appenidix A'!$A$10:$O$379,11,FALSE))</f>
        <v>5.10</v>
      </c>
      <c r="I13" s="50" t="str">
        <f>IF(LEN($A13)=0,"",VLOOKUP($A13,'NPDES eRule - Appenidix A'!$A$10:$O$379,12,FALSE))</f>
        <v/>
      </c>
      <c r="J13" s="50" t="str">
        <f>IF(LEN($A13)=0,"",VLOOKUP($A13,'NPDES eRule - Appenidix A'!$A$10:$O$379,13,FALSE))</f>
        <v>ICIS-NPDES</v>
      </c>
      <c r="K13" s="16" t="str">
        <f>IF(LEN($A13)=0,"",VLOOKUP($A13,'NPDES eRule - Appenidix A'!$A$10:$O$379,14,FALSE))</f>
        <v>Yes</v>
      </c>
    </row>
    <row r="14" spans="1:11" ht="38.25" x14ac:dyDescent="0.2">
      <c r="A14" s="8">
        <f t="shared" si="0"/>
        <v>12</v>
      </c>
      <c r="B14" s="13" t="str">
        <f>VLOOKUP($A14,'NPDES eRule - Appenidix A'!$A$10:$J$379,2,FALSE)</f>
        <v>Facility Contact Last Name</v>
      </c>
      <c r="C14" s="69" t="s">
        <v>442</v>
      </c>
      <c r="D14" s="17" t="s">
        <v>427</v>
      </c>
      <c r="E14" s="17" t="s">
        <v>428</v>
      </c>
      <c r="F14" s="17">
        <f>IF(LEN($A14)=0,"",VLOOKUP($A14,'NPDES eRule - Appenidix A'!$A$10:$O$379,9,FALSE))</f>
        <v>2</v>
      </c>
      <c r="G14" s="50">
        <f>IF(LEN($A14)=0,"",VLOOKUP($A14,'NPDES eRule - Appenidix A'!$A$10:$O$379,10,FALSE))</f>
        <v>42725</v>
      </c>
      <c r="H14" s="50" t="str">
        <f>IF(LEN($A14)=0,"",VLOOKUP($A14,'NPDES eRule - Appenidix A'!$A$10:$O$379,11,FALSE))</f>
        <v>5.10</v>
      </c>
      <c r="I14" s="50" t="str">
        <f>IF(LEN($A14)=0,"",VLOOKUP($A14,'NPDES eRule - Appenidix A'!$A$10:$O$379,12,FALSE))</f>
        <v/>
      </c>
      <c r="J14" s="50" t="str">
        <f>IF(LEN($A14)=0,"",VLOOKUP($A14,'NPDES eRule - Appenidix A'!$A$10:$O$379,13,FALSE))</f>
        <v>ICIS-NPDES</v>
      </c>
      <c r="K14" s="16" t="str">
        <f>IF(LEN($A14)=0,"",VLOOKUP($A14,'NPDES eRule - Appenidix A'!$A$10:$O$379,14,FALSE))</f>
        <v>Yes</v>
      </c>
    </row>
    <row r="15" spans="1:11" ht="38.25" x14ac:dyDescent="0.2">
      <c r="A15" s="8">
        <f t="shared" si="0"/>
        <v>13</v>
      </c>
      <c r="B15" s="13" t="str">
        <f>VLOOKUP($A15,'NPDES eRule - Appenidix A'!$A$10:$J$379,2,FALSE)</f>
        <v>Facility Contact Title</v>
      </c>
      <c r="C15" s="69" t="s">
        <v>443</v>
      </c>
      <c r="D15" s="17" t="s">
        <v>427</v>
      </c>
      <c r="E15" s="17" t="s">
        <v>428</v>
      </c>
      <c r="F15" s="17">
        <f>IF(LEN($A15)=0,"",VLOOKUP($A15,'NPDES eRule - Appenidix A'!$A$10:$O$379,9,FALSE))</f>
        <v>2</v>
      </c>
      <c r="G15" s="50">
        <f>IF(LEN($A15)=0,"",VLOOKUP($A15,'NPDES eRule - Appenidix A'!$A$10:$O$379,10,FALSE))</f>
        <v>42725</v>
      </c>
      <c r="H15" s="50" t="str">
        <f>IF(LEN($A15)=0,"",VLOOKUP($A15,'NPDES eRule - Appenidix A'!$A$10:$O$379,11,FALSE))</f>
        <v>5.10</v>
      </c>
      <c r="I15" s="50" t="str">
        <f>IF(LEN($A15)=0,"",VLOOKUP($A15,'NPDES eRule - Appenidix A'!$A$10:$O$379,12,FALSE))</f>
        <v/>
      </c>
      <c r="J15" s="50" t="str">
        <f>IF(LEN($A15)=0,"",VLOOKUP($A15,'NPDES eRule - Appenidix A'!$A$10:$O$379,13,FALSE))</f>
        <v>ICIS-NPDES</v>
      </c>
      <c r="K15" s="16" t="str">
        <f>IF(LEN($A15)=0,"",VLOOKUP($A15,'NPDES eRule - Appenidix A'!$A$10:$O$379,14,FALSE))</f>
        <v>Yes</v>
      </c>
    </row>
    <row r="16" spans="1:11" ht="38.25" x14ac:dyDescent="0.2">
      <c r="A16" s="8">
        <f t="shared" si="0"/>
        <v>14</v>
      </c>
      <c r="B16" s="13" t="str">
        <f>VLOOKUP($A16,'NPDES eRule - Appenidix A'!$A$10:$J$379,2,FALSE)</f>
        <v>Facility Individual E-Mail Address</v>
      </c>
      <c r="C16" s="69" t="s">
        <v>444</v>
      </c>
      <c r="D16" s="16" t="s">
        <v>427</v>
      </c>
      <c r="E16" s="16" t="s">
        <v>428</v>
      </c>
      <c r="F16" s="16">
        <f>IF(LEN($A16)=0,"",VLOOKUP($A16,'NPDES eRule - Appenidix A'!$A$10:$O$379,9,FALSE))</f>
        <v>2</v>
      </c>
      <c r="G16" s="51">
        <f>IF(LEN($A16)=0,"",VLOOKUP($A16,'NPDES eRule - Appenidix A'!$A$10:$O$379,10,FALSE))</f>
        <v>42725</v>
      </c>
      <c r="H16" s="51" t="str">
        <f>IF(LEN($A16)=0,"",VLOOKUP($A16,'NPDES eRule - Appenidix A'!$A$10:$O$379,11,FALSE))</f>
        <v>5.10</v>
      </c>
      <c r="I16" s="51" t="str">
        <f>IF(LEN($A16)=0,"",VLOOKUP($A16,'NPDES eRule - Appenidix A'!$A$10:$O$379,12,FALSE))</f>
        <v/>
      </c>
      <c r="J16" s="51" t="str">
        <f>IF(LEN($A16)=0,"",VLOOKUP($A16,'NPDES eRule - Appenidix A'!$A$10:$O$379,13,FALSE))</f>
        <v>ICIS-NPDES</v>
      </c>
      <c r="K16" s="16" t="str">
        <f>IF(LEN($A16)=0,"",VLOOKUP($A16,'NPDES eRule - Appenidix A'!$A$10:$O$379,14,FALSE))</f>
        <v>Yes</v>
      </c>
    </row>
    <row r="17" spans="1:11" ht="63.75" x14ac:dyDescent="0.2">
      <c r="A17" s="8">
        <f t="shared" si="0"/>
        <v>15</v>
      </c>
      <c r="B17" s="13" t="str">
        <f>VLOOKUP($A17,'NPDES eRule - Appenidix A'!$A$10:$J$379,2,FALSE)</f>
        <v>Facility Organization Formal Name</v>
      </c>
      <c r="C17" s="69" t="s">
        <v>445</v>
      </c>
      <c r="D17" s="16" t="s">
        <v>427</v>
      </c>
      <c r="E17" s="16" t="s">
        <v>428</v>
      </c>
      <c r="F17" s="16">
        <f>IF(LEN($A17)=0,"",VLOOKUP($A17,'NPDES eRule - Appenidix A'!$A$10:$O$379,9,FALSE))</f>
        <v>2</v>
      </c>
      <c r="G17" s="51">
        <f>IF(LEN($A17)=0,"",VLOOKUP($A17,'NPDES eRule - Appenidix A'!$A$10:$O$379,10,FALSE))</f>
        <v>42725</v>
      </c>
      <c r="H17" s="51" t="str">
        <f>IF(LEN($A17)=0,"",VLOOKUP($A17,'NPDES eRule - Appenidix A'!$A$10:$O$379,11,FALSE))</f>
        <v>5.10</v>
      </c>
      <c r="I17" s="51" t="str">
        <f>IF(LEN($A17)=0,"",VLOOKUP($A17,'NPDES eRule - Appenidix A'!$A$10:$O$379,12,FALSE))</f>
        <v/>
      </c>
      <c r="J17" s="51" t="str">
        <f>IF(LEN($A17)=0,"",VLOOKUP($A17,'NPDES eRule - Appenidix A'!$A$10:$O$379,13,FALSE))</f>
        <v>ICIS-NPDES</v>
      </c>
      <c r="K17" s="16" t="str">
        <f>IF(LEN($A17)=0,"",VLOOKUP($A17,'NPDES eRule - Appenidix A'!$A$10:$O$379,14,FALSE))</f>
        <v>Yes</v>
      </c>
    </row>
    <row r="18" spans="1:11" x14ac:dyDescent="0.2">
      <c r="A18" s="52"/>
      <c r="B18" s="9" t="s">
        <v>446</v>
      </c>
      <c r="C18" s="71"/>
      <c r="D18" s="20"/>
      <c r="E18" s="20"/>
      <c r="F18" s="20" t="str">
        <f>IF(LEN($A18)=0,"",VLOOKUP($A18,'NPDES eRule - Appenidix A'!$A$10:$O$379,9,FALSE))</f>
        <v/>
      </c>
      <c r="G18" s="52" t="str">
        <f>IF(LEN($A18)=0,"",VLOOKUP($A18,'NPDES eRule - Appenidix A'!$A$10:$O$379,10,FALSE))</f>
        <v/>
      </c>
      <c r="H18" s="52" t="str">
        <f>IF(LEN($A18)=0,"",VLOOKUP($A18,'NPDES eRule - Appenidix A'!$A$10:$O$379,11,FALSE))</f>
        <v/>
      </c>
      <c r="I18" s="52" t="str">
        <f>IF(LEN($A18)=0,"",VLOOKUP($A18,'NPDES eRule - Appenidix A'!$A$10:$O$379,12,FALSE))</f>
        <v/>
      </c>
      <c r="J18" s="52" t="str">
        <f>IF(LEN($A18)=0,"",VLOOKUP($A18,'NPDES eRule - Appenidix A'!$A$10:$O$379,13,FALSE))</f>
        <v/>
      </c>
      <c r="K18" s="20" t="str">
        <f>IF(LEN($A18)=0,"",VLOOKUP($A18,'NPDES eRule - Appenidix A'!$A$10:$O$379,14,FALSE))</f>
        <v/>
      </c>
    </row>
    <row r="19" spans="1:11" ht="89.25" x14ac:dyDescent="0.2">
      <c r="A19" s="8">
        <f t="shared" si="0"/>
        <v>16</v>
      </c>
      <c r="B19" s="13" t="str">
        <f>VLOOKUP($A19,'NPDES eRule - Appenidix A'!$A$10:$J$379,2,FALSE)</f>
        <v>NPDES ID</v>
      </c>
      <c r="C19" s="69" t="s">
        <v>447</v>
      </c>
      <c r="D19" s="17" t="s">
        <v>448</v>
      </c>
      <c r="E19" s="17" t="s">
        <v>449</v>
      </c>
      <c r="F19" s="17">
        <f>IF(LEN($A19)=0,"",VLOOKUP($A19,'NPDES eRule - Appenidix A'!$A$10:$O$379,9,FALSE))</f>
        <v>1</v>
      </c>
      <c r="G19" s="50">
        <f>IF(LEN($A19)=0,"",VLOOKUP($A19,'NPDES eRule - Appenidix A'!$A$10:$O$379,10,FALSE))</f>
        <v>42634</v>
      </c>
      <c r="H19" s="50" t="str">
        <f>IF(LEN($A19)=0,"",VLOOKUP($A19,'NPDES eRule - Appenidix A'!$A$10:$O$379,11,FALSE))</f>
        <v>5.10</v>
      </c>
      <c r="I19" s="50" t="str">
        <f>IF(LEN($A19)=0,"",VLOOKUP($A19,'NPDES eRule - Appenidix A'!$A$10:$O$379,12,FALSE))</f>
        <v/>
      </c>
      <c r="J19" s="50" t="str">
        <f>IF(LEN($A19)=0,"",VLOOKUP($A19,'NPDES eRule - Appenidix A'!$A$10:$O$379,13,FALSE))</f>
        <v>ICIS-NPDES</v>
      </c>
      <c r="K19" s="16" t="str">
        <f>IF(LEN($A19)=0,"",VLOOKUP($A19,'NPDES eRule - Appenidix A'!$A$10:$O$379,14,FALSE))</f>
        <v>Yes</v>
      </c>
    </row>
    <row r="20" spans="1:11" ht="76.5" x14ac:dyDescent="0.2">
      <c r="A20" s="8">
        <f t="shared" si="0"/>
        <v>17</v>
      </c>
      <c r="B20" s="13" t="str">
        <f>VLOOKUP($A20,'NPDES eRule - Appenidix A'!$A$10:$J$379,2,FALSE)</f>
        <v>Master General Permit Number</v>
      </c>
      <c r="C20" s="69" t="s">
        <v>450</v>
      </c>
      <c r="D20" s="16" t="s">
        <v>448</v>
      </c>
      <c r="E20" s="16" t="s">
        <v>451</v>
      </c>
      <c r="F20" s="16">
        <f>IF(LEN($A20)=0,"",VLOOKUP($A20,'NPDES eRule - Appenidix A'!$A$10:$O$379,9,FALSE))</f>
        <v>1</v>
      </c>
      <c r="G20" s="51">
        <f>IF(LEN($A20)=0,"",VLOOKUP($A20,'NPDES eRule - Appenidix A'!$A$10:$O$379,10,FALSE))</f>
        <v>42634</v>
      </c>
      <c r="H20" s="51" t="str">
        <f>IF(LEN($A20)=0,"",VLOOKUP($A20,'NPDES eRule - Appenidix A'!$A$10:$O$379,11,FALSE))</f>
        <v>5.10</v>
      </c>
      <c r="I20" s="51" t="str">
        <f>IF(LEN($A20)=0,"",VLOOKUP($A20,'NPDES eRule - Appenidix A'!$A$10:$O$379,12,FALSE))</f>
        <v/>
      </c>
      <c r="J20" s="51" t="str">
        <f>IF(LEN($A20)=0,"",VLOOKUP($A20,'NPDES eRule - Appenidix A'!$A$10:$O$379,13,FALSE))</f>
        <v>ICIS-NPDES</v>
      </c>
      <c r="K20" s="16" t="str">
        <f>IF(LEN($A20)=0,"",VLOOKUP($A20,'NPDES eRule - Appenidix A'!$A$10:$O$379,14,FALSE))</f>
        <v>Yes</v>
      </c>
    </row>
    <row r="21" spans="1:11" ht="38.25" x14ac:dyDescent="0.2">
      <c r="A21" s="8">
        <f t="shared" si="0"/>
        <v>18</v>
      </c>
      <c r="B21" s="13" t="str">
        <f>VLOOKUP($A21,'NPDES eRule - Appenidix A'!$A$10:$J$379,2,FALSE)</f>
        <v>Permit Type</v>
      </c>
      <c r="C21" s="69" t="s">
        <v>452</v>
      </c>
      <c r="D21" s="16" t="s">
        <v>453</v>
      </c>
      <c r="E21" s="17" t="s">
        <v>451</v>
      </c>
      <c r="F21" s="16">
        <f>IF(LEN($A21)=0,"",VLOOKUP($A21,'NPDES eRule - Appenidix A'!$A$10:$O$379,9,FALSE))</f>
        <v>1</v>
      </c>
      <c r="G21" s="51">
        <f>IF(LEN($A21)=0,"",VLOOKUP($A21,'NPDES eRule - Appenidix A'!$A$10:$O$379,10,FALSE))</f>
        <v>42634</v>
      </c>
      <c r="H21" s="51" t="str">
        <f>IF(LEN($A21)=0,"",VLOOKUP($A21,'NPDES eRule - Appenidix A'!$A$10:$O$379,11,FALSE))</f>
        <v>5.10</v>
      </c>
      <c r="I21" s="51" t="str">
        <f>IF(LEN($A21)=0,"",VLOOKUP($A21,'NPDES eRule - Appenidix A'!$A$10:$O$379,12,FALSE))</f>
        <v/>
      </c>
      <c r="J21" s="51" t="str">
        <f>IF(LEN($A21)=0,"",VLOOKUP($A21,'NPDES eRule - Appenidix A'!$A$10:$O$379,13,FALSE))</f>
        <v>ICIS-NPDES</v>
      </c>
      <c r="K21" s="16" t="str">
        <f>IF(LEN($A21)=0,"",VLOOKUP($A21,'NPDES eRule - Appenidix A'!$A$10:$O$379,14,FALSE))</f>
        <v>Yes</v>
      </c>
    </row>
    <row r="22" spans="1:11" ht="76.5" x14ac:dyDescent="0.2">
      <c r="A22" s="8">
        <f t="shared" si="0"/>
        <v>19</v>
      </c>
      <c r="B22" s="13" t="str">
        <f>VLOOKUP($A22,'NPDES eRule - Appenidix A'!$A$10:$J$379,2,FALSE)</f>
        <v>Permit Component</v>
      </c>
      <c r="C22" s="69" t="s">
        <v>454</v>
      </c>
      <c r="D22" s="16" t="s">
        <v>455</v>
      </c>
      <c r="E22" s="16" t="s">
        <v>451</v>
      </c>
      <c r="F22" s="17">
        <f>IF(LEN($A22)=0,"",VLOOKUP($A22,'NPDES eRule - Appenidix A'!$A$10:$O$379,9,FALSE))</f>
        <v>1</v>
      </c>
      <c r="G22" s="50">
        <f>IF(LEN($A22)=0,"",VLOOKUP($A22,'NPDES eRule - Appenidix A'!$A$10:$O$379,10,FALSE))</f>
        <v>42634</v>
      </c>
      <c r="H22" s="50" t="str">
        <f>IF(LEN($A22)=0,"",VLOOKUP($A22,'NPDES eRule - Appenidix A'!$A$10:$O$379,11,FALSE))</f>
        <v>5.10</v>
      </c>
      <c r="I22" s="50" t="str">
        <f>IF(LEN($A22)=0,"",VLOOKUP($A22,'NPDES eRule - Appenidix A'!$A$10:$O$379,12,FALSE))</f>
        <v/>
      </c>
      <c r="J22" s="50" t="str">
        <f>IF(LEN($A22)=0,"",VLOOKUP($A22,'NPDES eRule - Appenidix A'!$A$10:$O$379,13,FALSE))</f>
        <v>ICIS-NPDES</v>
      </c>
      <c r="K22" s="16" t="str">
        <f>IF(LEN($A22)=0,"",VLOOKUP($A22,'NPDES eRule - Appenidix A'!$A$10:$O$379,14,FALSE))</f>
        <v>Yes</v>
      </c>
    </row>
    <row r="23" spans="1:11" ht="25.5" x14ac:dyDescent="0.2">
      <c r="A23" s="8">
        <f t="shared" si="0"/>
        <v>20</v>
      </c>
      <c r="B23" s="13" t="str">
        <f>VLOOKUP($A23,'NPDES eRule - Appenidix A'!$A$10:$J$379,2,FALSE)</f>
        <v>Permit Issue Date</v>
      </c>
      <c r="C23" s="69" t="s">
        <v>456</v>
      </c>
      <c r="D23" s="17">
        <v>122.46</v>
      </c>
      <c r="E23" s="17">
        <v>1</v>
      </c>
      <c r="F23" s="17">
        <f>IF(LEN($A23)=0,"",VLOOKUP($A23,'NPDES eRule - Appenidix A'!$A$10:$O$379,9,FALSE))</f>
        <v>1</v>
      </c>
      <c r="G23" s="50">
        <f>IF(LEN($A23)=0,"",VLOOKUP($A23,'NPDES eRule - Appenidix A'!$A$10:$O$379,10,FALSE))</f>
        <v>42634</v>
      </c>
      <c r="H23" s="50" t="str">
        <f>IF(LEN($A23)=0,"",VLOOKUP($A23,'NPDES eRule - Appenidix A'!$A$10:$O$379,11,FALSE))</f>
        <v>5.10</v>
      </c>
      <c r="I23" s="50" t="str">
        <f>IF(LEN($A23)=0,"",VLOOKUP($A23,'NPDES eRule - Appenidix A'!$A$10:$O$379,12,FALSE))</f>
        <v/>
      </c>
      <c r="J23" s="50" t="str">
        <f>IF(LEN($A23)=0,"",VLOOKUP($A23,'NPDES eRule - Appenidix A'!$A$10:$O$379,13,FALSE))</f>
        <v>ICIS-NPDES</v>
      </c>
      <c r="K23" s="16" t="str">
        <f>IF(LEN($A23)=0,"",VLOOKUP($A23,'NPDES eRule - Appenidix A'!$A$10:$O$379,14,FALSE))</f>
        <v>Yes</v>
      </c>
    </row>
    <row r="24" spans="1:11" ht="25.5" x14ac:dyDescent="0.2">
      <c r="A24" s="8">
        <f t="shared" si="0"/>
        <v>21</v>
      </c>
      <c r="B24" s="13" t="str">
        <f>VLOOKUP($A24,'NPDES eRule - Appenidix A'!$A$10:$J$379,2,FALSE)</f>
        <v>Permit Effective Date</v>
      </c>
      <c r="C24" s="69" t="s">
        <v>457</v>
      </c>
      <c r="D24" s="17" t="s">
        <v>458</v>
      </c>
      <c r="E24" s="17">
        <v>1</v>
      </c>
      <c r="F24" s="17">
        <f>IF(LEN($A24)=0,"",VLOOKUP($A24,'NPDES eRule - Appenidix A'!$A$10:$O$379,9,FALSE))</f>
        <v>1</v>
      </c>
      <c r="G24" s="50">
        <f>IF(LEN($A24)=0,"",VLOOKUP($A24,'NPDES eRule - Appenidix A'!$A$10:$O$379,10,FALSE))</f>
        <v>42634</v>
      </c>
      <c r="H24" s="50" t="str">
        <f>IF(LEN($A24)=0,"",VLOOKUP($A24,'NPDES eRule - Appenidix A'!$A$10:$O$379,11,FALSE))</f>
        <v>5.10</v>
      </c>
      <c r="I24" s="50" t="str">
        <f>IF(LEN($A24)=0,"",VLOOKUP($A24,'NPDES eRule - Appenidix A'!$A$10:$O$379,12,FALSE))</f>
        <v/>
      </c>
      <c r="J24" s="50" t="str">
        <f>IF(LEN($A24)=0,"",VLOOKUP($A24,'NPDES eRule - Appenidix A'!$A$10:$O$379,13,FALSE))</f>
        <v>ICIS-NPDES</v>
      </c>
      <c r="K24" s="16" t="str">
        <f>IF(LEN($A24)=0,"",VLOOKUP($A24,'NPDES eRule - Appenidix A'!$A$10:$O$379,14,FALSE))</f>
        <v>Yes</v>
      </c>
    </row>
    <row r="25" spans="1:11" ht="25.5" x14ac:dyDescent="0.2">
      <c r="A25" s="8">
        <f t="shared" si="0"/>
        <v>22</v>
      </c>
      <c r="B25" s="13" t="str">
        <f>VLOOKUP($A25,'NPDES eRule - Appenidix A'!$A$10:$J$379,2,FALSE)</f>
        <v>Permit Modification/Amendment Date</v>
      </c>
      <c r="C25" s="69" t="s">
        <v>459</v>
      </c>
      <c r="D25" s="16" t="s">
        <v>460</v>
      </c>
      <c r="E25" s="16">
        <v>1</v>
      </c>
      <c r="F25" s="16">
        <f>IF(LEN($A25)=0,"",VLOOKUP($A25,'NPDES eRule - Appenidix A'!$A$10:$O$379,9,FALSE))</f>
        <v>2</v>
      </c>
      <c r="G25" s="51">
        <f>IF(LEN($A25)=0,"",VLOOKUP($A25,'NPDES eRule - Appenidix A'!$A$10:$O$379,10,FALSE))</f>
        <v>42725</v>
      </c>
      <c r="H25" s="51" t="str">
        <f>IF(LEN($A25)=0,"",VLOOKUP($A25,'NPDES eRule - Appenidix A'!$A$10:$O$379,11,FALSE))</f>
        <v>5.10</v>
      </c>
      <c r="I25" s="51" t="str">
        <f>IF(LEN($A25)=0,"",VLOOKUP($A25,'NPDES eRule - Appenidix A'!$A$10:$O$379,12,FALSE))</f>
        <v/>
      </c>
      <c r="J25" s="51" t="str">
        <f>IF(LEN($A25)=0,"",VLOOKUP($A25,'NPDES eRule - Appenidix A'!$A$10:$O$379,13,FALSE))</f>
        <v>ICIS-NPDES</v>
      </c>
      <c r="K25" s="16" t="str">
        <f>IF(LEN($A25)=0,"",VLOOKUP($A25,'NPDES eRule - Appenidix A'!$A$10:$O$379,14,FALSE))</f>
        <v>Yes</v>
      </c>
    </row>
    <row r="26" spans="1:11" ht="25.5" x14ac:dyDescent="0.2">
      <c r="A26" s="8">
        <f t="shared" si="0"/>
        <v>23</v>
      </c>
      <c r="B26" s="13" t="str">
        <f>VLOOKUP($A26,'NPDES eRule - Appenidix A'!$A$10:$J$379,2,FALSE)</f>
        <v>Permit Expiration Date</v>
      </c>
      <c r="C26" s="69" t="s">
        <v>461</v>
      </c>
      <c r="D26" s="17" t="s">
        <v>458</v>
      </c>
      <c r="E26" s="17">
        <v>1</v>
      </c>
      <c r="F26" s="17">
        <f>IF(LEN($A26)=0,"",VLOOKUP($A26,'NPDES eRule - Appenidix A'!$A$10:$O$379,9,FALSE))</f>
        <v>1</v>
      </c>
      <c r="G26" s="50">
        <f>IF(LEN($A26)=0,"",VLOOKUP($A26,'NPDES eRule - Appenidix A'!$A$10:$O$379,10,FALSE))</f>
        <v>42634</v>
      </c>
      <c r="H26" s="50" t="str">
        <f>IF(LEN($A26)=0,"",VLOOKUP($A26,'NPDES eRule - Appenidix A'!$A$10:$O$379,11,FALSE))</f>
        <v>5.10</v>
      </c>
      <c r="I26" s="50" t="str">
        <f>IF(LEN($A26)=0,"",VLOOKUP($A26,'NPDES eRule - Appenidix A'!$A$10:$O$379,12,FALSE))</f>
        <v/>
      </c>
      <c r="J26" s="50" t="str">
        <f>IF(LEN($A26)=0,"",VLOOKUP($A26,'NPDES eRule - Appenidix A'!$A$10:$O$379,13,FALSE))</f>
        <v>ICIS-NPDES</v>
      </c>
      <c r="K26" s="16" t="str">
        <f>IF(LEN($A26)=0,"",VLOOKUP($A26,'NPDES eRule - Appenidix A'!$A$10:$O$379,14,FALSE))</f>
        <v>Yes</v>
      </c>
    </row>
    <row r="27" spans="1:11" ht="25.5" x14ac:dyDescent="0.2">
      <c r="A27" s="8">
        <f t="shared" si="0"/>
        <v>24</v>
      </c>
      <c r="B27" s="13" t="str">
        <f>VLOOKUP($A27,'NPDES eRule - Appenidix A'!$A$10:$J$379,2,FALSE)</f>
        <v>Permit Termination Date</v>
      </c>
      <c r="C27" s="69" t="s">
        <v>462</v>
      </c>
      <c r="D27" s="17" t="s">
        <v>463</v>
      </c>
      <c r="E27" s="17">
        <v>1</v>
      </c>
      <c r="F27" s="17">
        <f>IF(LEN($A27)=0,"",VLOOKUP($A27,'NPDES eRule - Appenidix A'!$A$10:$O$379,9,FALSE))</f>
        <v>1</v>
      </c>
      <c r="G27" s="50">
        <f>IF(LEN($A27)=0,"",VLOOKUP($A27,'NPDES eRule - Appenidix A'!$A$10:$O$379,10,FALSE))</f>
        <v>42634</v>
      </c>
      <c r="H27" s="50" t="str">
        <f>IF(LEN($A27)=0,"",VLOOKUP($A27,'NPDES eRule - Appenidix A'!$A$10:$O$379,11,FALSE))</f>
        <v>5.10</v>
      </c>
      <c r="I27" s="50" t="str">
        <f>IF(LEN($A27)=0,"",VLOOKUP($A27,'NPDES eRule - Appenidix A'!$A$10:$O$379,12,FALSE))</f>
        <v/>
      </c>
      <c r="J27" s="50" t="str">
        <f>IF(LEN($A27)=0,"",VLOOKUP($A27,'NPDES eRule - Appenidix A'!$A$10:$O$379,13,FALSE))</f>
        <v>ICIS-NPDES</v>
      </c>
      <c r="K27" s="16" t="str">
        <f>IF(LEN($A27)=0,"",VLOOKUP($A27,'NPDES eRule - Appenidix A'!$A$10:$O$379,14,FALSE))</f>
        <v>Yes</v>
      </c>
    </row>
    <row r="28" spans="1:11" ht="38.25" x14ac:dyDescent="0.2">
      <c r="A28" s="8">
        <f t="shared" si="0"/>
        <v>25</v>
      </c>
      <c r="B28" s="13" t="str">
        <f>VLOOKUP($A28,'NPDES eRule - Appenidix A'!$A$10:$J$379,2,FALSE)</f>
        <v>Permit Major/Minor Status Indicator</v>
      </c>
      <c r="C28" s="69" t="s">
        <v>464</v>
      </c>
      <c r="D28" s="17">
        <v>122.2</v>
      </c>
      <c r="E28" s="17">
        <v>1</v>
      </c>
      <c r="F28" s="17">
        <f>IF(LEN($A28)=0,"",VLOOKUP($A28,'NPDES eRule - Appenidix A'!$A$10:$O$379,9,FALSE))</f>
        <v>2</v>
      </c>
      <c r="G28" s="50">
        <f>IF(LEN($A28)=0,"",VLOOKUP($A28,'NPDES eRule - Appenidix A'!$A$10:$O$379,10,FALSE))</f>
        <v>42725</v>
      </c>
      <c r="H28" s="50" t="str">
        <f>IF(LEN($A28)=0,"",VLOOKUP($A28,'NPDES eRule - Appenidix A'!$A$10:$O$379,11,FALSE))</f>
        <v>5.10</v>
      </c>
      <c r="I28" s="50" t="str">
        <f>IF(LEN($A28)=0,"",VLOOKUP($A28,'NPDES eRule - Appenidix A'!$A$10:$O$379,12,FALSE))</f>
        <v/>
      </c>
      <c r="J28" s="50" t="str">
        <f>IF(LEN($A28)=0,"",VLOOKUP($A28,'NPDES eRule - Appenidix A'!$A$10:$O$379,13,FALSE))</f>
        <v>ICIS-NPDES</v>
      </c>
      <c r="K28" s="16" t="str">
        <f>IF(LEN($A28)=0,"",VLOOKUP($A28,'NPDES eRule - Appenidix A'!$A$10:$O$379,14,FALSE))</f>
        <v>No</v>
      </c>
    </row>
    <row r="29" spans="1:11" ht="38.25" x14ac:dyDescent="0.2">
      <c r="A29" s="8">
        <f t="shared" si="0"/>
        <v>26</v>
      </c>
      <c r="B29" s="13" t="str">
        <f>VLOOKUP($A29,'NPDES eRule - Appenidix A'!$A$10:$J$379,2,FALSE)</f>
        <v>Permit Major/Minor Status Start Date</v>
      </c>
      <c r="C29" s="69" t="s">
        <v>465</v>
      </c>
      <c r="D29" s="17">
        <v>122.2</v>
      </c>
      <c r="E29" s="17">
        <v>1</v>
      </c>
      <c r="F29" s="17">
        <f>IF(LEN($A29)=0,"",VLOOKUP($A29,'NPDES eRule - Appenidix A'!$A$10:$O$379,9,FALSE))</f>
        <v>2</v>
      </c>
      <c r="G29" s="50">
        <f>IF(LEN($A29)=0,"",VLOOKUP($A29,'NPDES eRule - Appenidix A'!$A$10:$O$379,10,FALSE))</f>
        <v>42725</v>
      </c>
      <c r="H29" s="50" t="str">
        <f>IF(LEN($A29)=0,"",VLOOKUP($A29,'NPDES eRule - Appenidix A'!$A$10:$O$379,11,FALSE))</f>
        <v>5.10</v>
      </c>
      <c r="I29" s="50" t="str">
        <f>IF(LEN($A29)=0,"",VLOOKUP($A29,'NPDES eRule - Appenidix A'!$A$10:$O$379,12,FALSE))</f>
        <v/>
      </c>
      <c r="J29" s="50" t="str">
        <f>IF(LEN($A29)=0,"",VLOOKUP($A29,'NPDES eRule - Appenidix A'!$A$10:$O$379,13,FALSE))</f>
        <v>ICIS-NPDES</v>
      </c>
      <c r="K29" s="16" t="str">
        <f>IF(LEN($A29)=0,"",VLOOKUP($A29,'NPDES eRule - Appenidix A'!$A$10:$O$379,14,FALSE))</f>
        <v>No</v>
      </c>
    </row>
    <row r="30" spans="1:11" ht="25.5" x14ac:dyDescent="0.2">
      <c r="A30" s="8">
        <f t="shared" si="0"/>
        <v>27</v>
      </c>
      <c r="B30" s="13" t="str">
        <f>VLOOKUP($A30,'NPDES eRule - Appenidix A'!$A$10:$J$379,2,FALSE)</f>
        <v>Permit Application Total Design Flow</v>
      </c>
      <c r="C30" s="69" t="s">
        <v>466</v>
      </c>
      <c r="D30" s="17" t="s">
        <v>467</v>
      </c>
      <c r="E30" s="17" t="s">
        <v>451</v>
      </c>
      <c r="F30" s="17">
        <f>IF(LEN($A30)=0,"",VLOOKUP($A30,'NPDES eRule - Appenidix A'!$A$10:$O$379,9,FALSE))</f>
        <v>2</v>
      </c>
      <c r="G30" s="50">
        <f>IF(LEN($A30)=0,"",VLOOKUP($A30,'NPDES eRule - Appenidix A'!$A$10:$O$379,10,FALSE))</f>
        <v>42725</v>
      </c>
      <c r="H30" s="50" t="str">
        <f>IF(LEN($A30)=0,"",VLOOKUP($A30,'NPDES eRule - Appenidix A'!$A$10:$O$379,11,FALSE))</f>
        <v>5.10</v>
      </c>
      <c r="I30" s="50" t="str">
        <f>IF(LEN($A30)=0,"",VLOOKUP($A30,'NPDES eRule - Appenidix A'!$A$10:$O$379,12,FALSE))</f>
        <v/>
      </c>
      <c r="J30" s="50" t="str">
        <f>IF(LEN($A30)=0,"",VLOOKUP($A30,'NPDES eRule - Appenidix A'!$A$10:$O$379,13,FALSE))</f>
        <v>ICIS-NPDES</v>
      </c>
      <c r="K30" s="16" t="str">
        <f>IF(LEN($A30)=0,"",VLOOKUP($A30,'NPDES eRule - Appenidix A'!$A$10:$O$379,14,FALSE))</f>
        <v>Yes</v>
      </c>
    </row>
    <row r="31" spans="1:11" ht="25.5" x14ac:dyDescent="0.2">
      <c r="A31" s="8">
        <f t="shared" si="0"/>
        <v>28</v>
      </c>
      <c r="B31" s="13" t="str">
        <f>VLOOKUP($A31,'NPDES eRule - Appenidix A'!$A$10:$J$379,2,FALSE)</f>
        <v>Permit Application Total Actual Average Flow</v>
      </c>
      <c r="C31" s="69" t="s">
        <v>468</v>
      </c>
      <c r="D31" s="17" t="s">
        <v>469</v>
      </c>
      <c r="E31" s="17" t="s">
        <v>451</v>
      </c>
      <c r="F31" s="17">
        <f>IF(LEN($A31)=0,"",VLOOKUP($A31,'NPDES eRule - Appenidix A'!$A$10:$O$379,9,FALSE))</f>
        <v>2</v>
      </c>
      <c r="G31" s="50">
        <f>IF(LEN($A31)=0,"",VLOOKUP($A31,'NPDES eRule - Appenidix A'!$A$10:$O$379,10,FALSE))</f>
        <v>42725</v>
      </c>
      <c r="H31" s="50" t="str">
        <f>IF(LEN($A31)=0,"",VLOOKUP($A31,'NPDES eRule - Appenidix A'!$A$10:$O$379,11,FALSE))</f>
        <v>5.10</v>
      </c>
      <c r="I31" s="50" t="str">
        <f>IF(LEN($A31)=0,"",VLOOKUP($A31,'NPDES eRule - Appenidix A'!$A$10:$O$379,12,FALSE))</f>
        <v/>
      </c>
      <c r="J31" s="50" t="str">
        <f>IF(LEN($A31)=0,"",VLOOKUP($A31,'NPDES eRule - Appenidix A'!$A$10:$O$379,13,FALSE))</f>
        <v>ICIS-NPDES</v>
      </c>
      <c r="K31" s="16" t="str">
        <f>IF(LEN($A31)=0,"",VLOOKUP($A31,'NPDES eRule - Appenidix A'!$A$10:$O$379,14,FALSE))</f>
        <v>Yes</v>
      </c>
    </row>
    <row r="32" spans="1:11" ht="63.75" x14ac:dyDescent="0.2">
      <c r="A32" s="8">
        <f t="shared" si="0"/>
        <v>29</v>
      </c>
      <c r="B32" s="13" t="str">
        <f>VLOOKUP($A32,'NPDES eRule - Appenidix A'!$A$10:$J$379,2,FALSE)</f>
        <v>Complete Permit Application/NOI Received Date</v>
      </c>
      <c r="C32" s="69" t="s">
        <v>470</v>
      </c>
      <c r="D32" s="17" t="s">
        <v>467</v>
      </c>
      <c r="E32" s="17">
        <v>1</v>
      </c>
      <c r="F32" s="17">
        <f>IF(LEN($A32)=0,"",VLOOKUP($A32,'NPDES eRule - Appenidix A'!$A$10:$O$379,9,FALSE))</f>
        <v>2</v>
      </c>
      <c r="G32" s="50">
        <f>IF(LEN($A32)=0,"",VLOOKUP($A32,'NPDES eRule - Appenidix A'!$A$10:$O$379,10,FALSE))</f>
        <v>42725</v>
      </c>
      <c r="H32" s="50" t="str">
        <f>IF(LEN($A32)=0,"",VLOOKUP($A32,'NPDES eRule - Appenidix A'!$A$10:$O$379,11,FALSE))</f>
        <v>5.10</v>
      </c>
      <c r="I32" s="50" t="str">
        <f>IF(LEN($A32)=0,"",VLOOKUP($A32,'NPDES eRule - Appenidix A'!$A$10:$O$379,12,FALSE))</f>
        <v/>
      </c>
      <c r="J32" s="50" t="str">
        <f>IF(LEN($A32)=0,"",VLOOKUP($A32,'NPDES eRule - Appenidix A'!$A$10:$O$379,13,FALSE))</f>
        <v>ICIS-NPDES</v>
      </c>
      <c r="K32" s="16" t="str">
        <f>IF(LEN($A32)=0,"",VLOOKUP($A32,'NPDES eRule - Appenidix A'!$A$10:$O$379,14,FALSE))</f>
        <v>Yes</v>
      </c>
    </row>
    <row r="33" spans="1:11" ht="63.75" x14ac:dyDescent="0.2">
      <c r="A33" s="8">
        <f t="shared" si="0"/>
        <v>30</v>
      </c>
      <c r="B33" s="13" t="str">
        <f>VLOOKUP($A33,'NPDES eRule - Appenidix A'!$A$10:$J$379,2,FALSE)</f>
        <v>Permit Application/NOI Received Date</v>
      </c>
      <c r="C33" s="69" t="s">
        <v>471</v>
      </c>
      <c r="D33" s="17" t="s">
        <v>467</v>
      </c>
      <c r="E33" s="17">
        <v>1</v>
      </c>
      <c r="F33" s="17">
        <f>IF(LEN($A33)=0,"",VLOOKUP($A33,'NPDES eRule - Appenidix A'!$A$10:$O$379,9,FALSE))</f>
        <v>2</v>
      </c>
      <c r="G33" s="50">
        <f>IF(LEN($A33)=0,"",VLOOKUP($A33,'NPDES eRule - Appenidix A'!$A$10:$O$379,10,FALSE))</f>
        <v>42725</v>
      </c>
      <c r="H33" s="50" t="str">
        <f>IF(LEN($A33)=0,"",VLOOKUP($A33,'NPDES eRule - Appenidix A'!$A$10:$O$379,11,FALSE))</f>
        <v>5.10</v>
      </c>
      <c r="I33" s="50" t="str">
        <f>IF(LEN($A33)=0,"",VLOOKUP($A33,'NPDES eRule - Appenidix A'!$A$10:$O$379,12,FALSE))</f>
        <v/>
      </c>
      <c r="J33" s="50" t="str">
        <f>IF(LEN($A33)=0,"",VLOOKUP($A33,'NPDES eRule - Appenidix A'!$A$10:$O$379,13,FALSE))</f>
        <v>ICIS-NPDES</v>
      </c>
      <c r="K33" s="16" t="str">
        <f>IF(LEN($A33)=0,"",VLOOKUP($A33,'NPDES eRule - Appenidix A'!$A$10:$O$379,14,FALSE))</f>
        <v>Yes</v>
      </c>
    </row>
    <row r="34" spans="1:11" ht="39" customHeight="1" x14ac:dyDescent="0.2">
      <c r="A34" s="8">
        <f t="shared" si="0"/>
        <v>31</v>
      </c>
      <c r="B34" s="13" t="str">
        <f>VLOOKUP($A34,'NPDES eRule - Appenidix A'!$A$10:$J$379,2,FALSE)</f>
        <v>Permit Status</v>
      </c>
      <c r="C34" s="69" t="s">
        <v>472</v>
      </c>
      <c r="D34" s="17" t="s">
        <v>473</v>
      </c>
      <c r="E34" s="17">
        <v>1</v>
      </c>
      <c r="F34" s="17">
        <f>IF(LEN($A34)=0,"",VLOOKUP($A34,'NPDES eRule - Appenidix A'!$A$10:$O$379,9,FALSE))</f>
        <v>1</v>
      </c>
      <c r="G34" s="50">
        <f>IF(LEN($A34)=0,"",VLOOKUP($A34,'NPDES eRule - Appenidix A'!$A$10:$O$379,10,FALSE))</f>
        <v>42634</v>
      </c>
      <c r="H34" s="50" t="str">
        <f>IF(LEN($A34)=0,"",VLOOKUP($A34,'NPDES eRule - Appenidix A'!$A$10:$O$379,11,FALSE))</f>
        <v>5.10</v>
      </c>
      <c r="I34" s="50" t="str">
        <f>IF(LEN($A34)=0,"",VLOOKUP($A34,'NPDES eRule - Appenidix A'!$A$10:$O$379,12,FALSE))</f>
        <v/>
      </c>
      <c r="J34" s="50" t="str">
        <f>IF(LEN($A34)=0,"",VLOOKUP($A34,'NPDES eRule - Appenidix A'!$A$10:$O$379,13,FALSE))</f>
        <v>ICIS-NPDES</v>
      </c>
      <c r="K34" s="16" t="str">
        <f>IF(LEN($A34)=0,"",VLOOKUP($A34,'NPDES eRule - Appenidix A'!$A$10:$O$379,14,FALSE))</f>
        <v>No</v>
      </c>
    </row>
    <row r="35" spans="1:11" ht="38.25" x14ac:dyDescent="0.2">
      <c r="A35" s="8">
        <f t="shared" si="0"/>
        <v>32</v>
      </c>
      <c r="B35" s="13" t="str">
        <f>VLOOKUP($A35,'NPDES eRule - Appenidix A'!$A$10:$J$379,2,FALSE)</f>
        <v>Master General Permit Industrial Category</v>
      </c>
      <c r="C35" s="69" t="s">
        <v>474</v>
      </c>
      <c r="D35" s="17" t="s">
        <v>475</v>
      </c>
      <c r="E35" s="17">
        <v>1</v>
      </c>
      <c r="F35" s="17">
        <f>IF(LEN($A35)=0,"",VLOOKUP($A35,'NPDES eRule - Appenidix A'!$A$10:$O$379,9,FALSE))</f>
        <v>1</v>
      </c>
      <c r="G35" s="50">
        <f>IF(LEN($A35)=0,"",VLOOKUP($A35,'NPDES eRule - Appenidix A'!$A$10:$O$379,10,FALSE))</f>
        <v>42634</v>
      </c>
      <c r="H35" s="50" t="str">
        <f>IF(LEN($A35)=0,"",VLOOKUP($A35,'NPDES eRule - Appenidix A'!$A$10:$O$379,11,FALSE))</f>
        <v>5.10</v>
      </c>
      <c r="I35" s="50" t="str">
        <f>IF(LEN($A35)=0,"",VLOOKUP($A35,'NPDES eRule - Appenidix A'!$A$10:$O$379,12,FALSE))</f>
        <v/>
      </c>
      <c r="J35" s="50" t="str">
        <f>IF(LEN($A35)=0,"",VLOOKUP($A35,'NPDES eRule - Appenidix A'!$A$10:$O$379,13,FALSE))</f>
        <v>ICIS-NPDES</v>
      </c>
      <c r="K35" s="16" t="str">
        <f>IF(LEN($A35)=0,"",VLOOKUP($A35,'NPDES eRule - Appenidix A'!$A$10:$O$379,14,FALSE))</f>
        <v>No</v>
      </c>
    </row>
    <row r="36" spans="1:11" ht="25.5" x14ac:dyDescent="0.2">
      <c r="A36" s="8">
        <f t="shared" si="0"/>
        <v>33</v>
      </c>
      <c r="B36" s="13" t="str">
        <f>VLOOKUP($A36,'NPDES eRule - Appenidix A'!$A$10:$J$379,2,FALSE)</f>
        <v>Permit Issuing Organization Type</v>
      </c>
      <c r="C36" s="69" t="s">
        <v>476</v>
      </c>
      <c r="D36" s="17" t="s">
        <v>477</v>
      </c>
      <c r="E36" s="17">
        <v>1</v>
      </c>
      <c r="F36" s="17">
        <f>IF(LEN($A36)=0,"",VLOOKUP($A36,'NPDES eRule - Appenidix A'!$A$10:$O$379,9,FALSE))</f>
        <v>1</v>
      </c>
      <c r="G36" s="50">
        <f>IF(LEN($A36)=0,"",VLOOKUP($A36,'NPDES eRule - Appenidix A'!$A$10:$O$379,10,FALSE))</f>
        <v>42634</v>
      </c>
      <c r="H36" s="50" t="str">
        <f>IF(LEN($A36)=0,"",VLOOKUP($A36,'NPDES eRule - Appenidix A'!$A$10:$O$379,11,FALSE))</f>
        <v>5.10</v>
      </c>
      <c r="I36" s="50" t="str">
        <f>IF(LEN($A36)=0,"",VLOOKUP($A36,'NPDES eRule - Appenidix A'!$A$10:$O$379,12,FALSE))</f>
        <v/>
      </c>
      <c r="J36" s="50" t="str">
        <f>IF(LEN($A36)=0,"",VLOOKUP($A36,'NPDES eRule - Appenidix A'!$A$10:$O$379,13,FALSE))</f>
        <v>ICIS-NPDES</v>
      </c>
      <c r="K36" s="16" t="str">
        <f>IF(LEN($A36)=0,"",VLOOKUP($A36,'NPDES eRule - Appenidix A'!$A$10:$O$379,14,FALSE))</f>
        <v>Yes</v>
      </c>
    </row>
    <row r="37" spans="1:11" ht="114.75" x14ac:dyDescent="0.2">
      <c r="A37" s="8">
        <f t="shared" si="0"/>
        <v>34</v>
      </c>
      <c r="B37" s="13" t="str">
        <f>VLOOKUP($A37,'NPDES eRule - Appenidix A'!$A$10:$J$379,2,FALSE)</f>
        <v>DMR Non-Receipt</v>
      </c>
      <c r="C37" s="69" t="s">
        <v>478</v>
      </c>
      <c r="D37" s="17" t="s">
        <v>479</v>
      </c>
      <c r="E37" s="17">
        <v>1</v>
      </c>
      <c r="F37" s="17">
        <f>IF(LEN($A37)=0,"",VLOOKUP($A37,'NPDES eRule - Appenidix A'!$A$10:$O$379,9,FALSE))</f>
        <v>1</v>
      </c>
      <c r="G37" s="50">
        <f>IF(LEN($A37)=0,"",VLOOKUP($A37,'NPDES eRule - Appenidix A'!$A$10:$O$379,10,FALSE))</f>
        <v>42634</v>
      </c>
      <c r="H37" s="50" t="str">
        <f>IF(LEN($A37)=0,"",VLOOKUP($A37,'NPDES eRule - Appenidix A'!$A$10:$O$379,11,FALSE))</f>
        <v>5.10</v>
      </c>
      <c r="I37" s="50" t="str">
        <f>IF(LEN($A37)=0,"",VLOOKUP($A37,'NPDES eRule - Appenidix A'!$A$10:$O$379,12,FALSE))</f>
        <v/>
      </c>
      <c r="J37" s="50" t="str">
        <f>IF(LEN($A37)=0,"",VLOOKUP($A37,'NPDES eRule - Appenidix A'!$A$10:$O$379,13,FALSE))</f>
        <v>ICIS-NPDES</v>
      </c>
      <c r="K37" s="16" t="str">
        <f>IF(LEN($A37)=0,"",VLOOKUP($A37,'NPDES eRule - Appenidix A'!$A$10:$O$379,14,FALSE))</f>
        <v>Yes</v>
      </c>
    </row>
    <row r="38" spans="1:11" ht="102" x14ac:dyDescent="0.2">
      <c r="A38" s="8">
        <f t="shared" si="0"/>
        <v>35</v>
      </c>
      <c r="B38" s="13" t="str">
        <f>VLOOKUP($A38,'NPDES eRule - Appenidix A'!$A$10:$J$379,2,FALSE)</f>
        <v>DMR Non-Receipt Start Date</v>
      </c>
      <c r="C38" s="69" t="s">
        <v>480</v>
      </c>
      <c r="D38" s="17" t="s">
        <v>479</v>
      </c>
      <c r="E38" s="17">
        <v>1</v>
      </c>
      <c r="F38" s="17">
        <f>IF(LEN($A38)=0,"",VLOOKUP($A38,'NPDES eRule - Appenidix A'!$A$10:$O$379,9,FALSE))</f>
        <v>1</v>
      </c>
      <c r="G38" s="50">
        <f>IF(LEN($A38)=0,"",VLOOKUP($A38,'NPDES eRule - Appenidix A'!$A$10:$O$379,10,FALSE))</f>
        <v>42634</v>
      </c>
      <c r="H38" s="50" t="str">
        <f>IF(LEN($A38)=0,"",VLOOKUP($A38,'NPDES eRule - Appenidix A'!$A$10:$O$379,11,FALSE))</f>
        <v>5.10</v>
      </c>
      <c r="I38" s="50" t="str">
        <f>IF(LEN($A38)=0,"",VLOOKUP($A38,'NPDES eRule - Appenidix A'!$A$10:$O$379,12,FALSE))</f>
        <v/>
      </c>
      <c r="J38" s="50" t="str">
        <f>IF(LEN($A38)=0,"",VLOOKUP($A38,'NPDES eRule - Appenidix A'!$A$10:$O$379,13,FALSE))</f>
        <v>ICIS-NPDES</v>
      </c>
      <c r="K38" s="16" t="str">
        <f>IF(LEN($A38)=0,"",VLOOKUP($A38,'NPDES eRule - Appenidix A'!$A$10:$O$379,14,FALSE))</f>
        <v>Yes</v>
      </c>
    </row>
    <row r="39" spans="1:11" x14ac:dyDescent="0.2">
      <c r="A39" s="66"/>
      <c r="B39" s="81" t="s">
        <v>481</v>
      </c>
      <c r="C39" s="78" t="s">
        <v>482</v>
      </c>
      <c r="D39" s="79" t="s">
        <v>482</v>
      </c>
      <c r="E39" s="79" t="s">
        <v>482</v>
      </c>
      <c r="F39" s="79" t="str">
        <f>IF(LEN($A39)=0,"",VLOOKUP($A39,'NPDES eRule - Appenidix A'!$A$10:$O$379,9,FALSE))</f>
        <v/>
      </c>
      <c r="G39" s="79" t="str">
        <f>IF(LEN($A39)=0,"",VLOOKUP($A39,'NPDES eRule - Appenidix A'!$A$10:$O$379,10,FALSE))</f>
        <v/>
      </c>
      <c r="H39" s="79" t="str">
        <f>IF(LEN($A39)=0,"",VLOOKUP($A39,'NPDES eRule - Appenidix A'!$A$10:$O$379,11,FALSE))</f>
        <v/>
      </c>
      <c r="I39" s="79" t="str">
        <f>IF(LEN($A39)=0,"",VLOOKUP($A39,'NPDES eRule - Appenidix A'!$A$10:$O$379,12,FALSE))</f>
        <v/>
      </c>
      <c r="J39" s="79" t="str">
        <f>IF(LEN($A39)=0,"",VLOOKUP($A39,'NPDES eRule - Appenidix A'!$A$10:$O$379,13,FALSE))</f>
        <v/>
      </c>
      <c r="K39" s="79" t="str">
        <f>IF(LEN($A39)=0,"",VLOOKUP($A39,'NPDES eRule - Appenidix A'!$A$10:$O$379,14,FALSE))</f>
        <v/>
      </c>
    </row>
    <row r="40" spans="1:11" ht="25.5" x14ac:dyDescent="0.2">
      <c r="A40" s="66"/>
      <c r="B40" s="81" t="s">
        <v>483</v>
      </c>
      <c r="C40" s="78" t="s">
        <v>482</v>
      </c>
      <c r="D40" s="79" t="s">
        <v>482</v>
      </c>
      <c r="E40" s="79" t="s">
        <v>482</v>
      </c>
      <c r="F40" s="79" t="str">
        <f>IF(LEN($A40)=0,"",VLOOKUP($A40,'NPDES eRule - Appenidix A'!$A$10:$O$379,9,FALSE))</f>
        <v/>
      </c>
      <c r="G40" s="79" t="str">
        <f>IF(LEN($A40)=0,"",VLOOKUP($A40,'NPDES eRule - Appenidix A'!$A$10:$O$379,10,FALSE))</f>
        <v/>
      </c>
      <c r="H40" s="79" t="str">
        <f>IF(LEN($A40)=0,"",VLOOKUP($A40,'NPDES eRule - Appenidix A'!$A$10:$O$379,11,FALSE))</f>
        <v/>
      </c>
      <c r="I40" s="79" t="str">
        <f>IF(LEN($A40)=0,"",VLOOKUP($A40,'NPDES eRule - Appenidix A'!$A$10:$O$379,12,FALSE))</f>
        <v/>
      </c>
      <c r="J40" s="79" t="str">
        <f>IF(LEN($A40)=0,"",VLOOKUP($A40,'NPDES eRule - Appenidix A'!$A$10:$O$379,13,FALSE))</f>
        <v/>
      </c>
      <c r="K40" s="79" t="str">
        <f>IF(LEN($A40)=0,"",VLOOKUP($A40,'NPDES eRule - Appenidix A'!$A$10:$O$379,14,FALSE))</f>
        <v/>
      </c>
    </row>
    <row r="41" spans="1:11" ht="153" x14ac:dyDescent="0.2">
      <c r="A41" s="8">
        <v>36</v>
      </c>
      <c r="B41" s="13" t="str">
        <f>VLOOKUP($A41,'NPDES eRule - Appenidix A'!$A$10:$J$379,2,FALSE)</f>
        <v>Applicable Effluent Limitations Guidelines</v>
      </c>
      <c r="C41" s="69" t="s">
        <v>484</v>
      </c>
      <c r="D41" s="17" t="s">
        <v>485</v>
      </c>
      <c r="E41" s="17">
        <v>1</v>
      </c>
      <c r="F41" s="17">
        <f>IF(LEN($A41)=0,"",VLOOKUP($A41,'NPDES eRule - Appenidix A'!$A$10:$O$379,9,FALSE))</f>
        <v>2</v>
      </c>
      <c r="G41" s="50">
        <f>IF(LEN($A41)=0,"",VLOOKUP($A41,'NPDES eRule - Appenidix A'!$A$10:$O$379,10,FALSE))</f>
        <v>42725</v>
      </c>
      <c r="H41" s="50" t="str">
        <f>IF(LEN($A41)=0,"",VLOOKUP($A41,'NPDES eRule - Appenidix A'!$A$10:$O$379,11,FALSE))</f>
        <v>5.10</v>
      </c>
      <c r="I41" s="50" t="str">
        <f>IF(LEN($A41)=0,"",VLOOKUP($A41,'NPDES eRule - Appenidix A'!$A$10:$O$379,12,FALSE))</f>
        <v/>
      </c>
      <c r="J41" s="50" t="str">
        <f>IF(LEN($A41)=0,"",VLOOKUP($A41,'NPDES eRule - Appenidix A'!$A$10:$O$379,13,FALSE))</f>
        <v>ICIS-NPDES</v>
      </c>
      <c r="K41" s="16" t="str">
        <f>IF(LEN($A41)=0,"",VLOOKUP($A41,'NPDES eRule - Appenidix A'!$A$10:$O$379,14,FALSE))</f>
        <v>Yes</v>
      </c>
    </row>
    <row r="42" spans="1:11" ht="38.25" x14ac:dyDescent="0.2">
      <c r="A42" s="8">
        <f t="shared" ref="A42:A63" si="1">IF(LEN(A41)=0,A40+1,A41+1)</f>
        <v>37</v>
      </c>
      <c r="B42" s="13" t="str">
        <f>VLOOKUP($A42,'NPDES eRule - Appenidix A'!$A$10:$J$379,2,FALSE)</f>
        <v>Permit Compliance Tracking Status</v>
      </c>
      <c r="C42" s="69" t="s">
        <v>486</v>
      </c>
      <c r="D42" s="17" t="s">
        <v>487</v>
      </c>
      <c r="E42" s="17">
        <v>1</v>
      </c>
      <c r="F42" s="17">
        <f>IF(LEN($A42)=0,"",VLOOKUP($A42,'NPDES eRule - Appenidix A'!$A$10:$O$379,9,FALSE))</f>
        <v>1</v>
      </c>
      <c r="G42" s="50">
        <f>IF(LEN($A42)=0,"",VLOOKUP($A42,'NPDES eRule - Appenidix A'!$A$10:$O$379,10,FALSE))</f>
        <v>42634</v>
      </c>
      <c r="H42" s="50" t="str">
        <f>IF(LEN($A42)=0,"",VLOOKUP($A42,'NPDES eRule - Appenidix A'!$A$10:$O$379,11,FALSE))</f>
        <v>5.10</v>
      </c>
      <c r="I42" s="50" t="str">
        <f>IF(LEN($A42)=0,"",VLOOKUP($A42,'NPDES eRule - Appenidix A'!$A$10:$O$379,12,FALSE))</f>
        <v/>
      </c>
      <c r="J42" s="50" t="str">
        <f>IF(LEN($A42)=0,"",VLOOKUP($A42,'NPDES eRule - Appenidix A'!$A$10:$O$379,13,FALSE))</f>
        <v>ICIS-NPDES</v>
      </c>
      <c r="K42" s="16" t="str">
        <f>IF(LEN($A42)=0,"",VLOOKUP($A42,'NPDES eRule - Appenidix A'!$A$10:$O$379,14,FALSE))</f>
        <v>Yes</v>
      </c>
    </row>
    <row r="43" spans="1:11" ht="38.25" x14ac:dyDescent="0.2">
      <c r="A43" s="8">
        <f t="shared" si="1"/>
        <v>38</v>
      </c>
      <c r="B43" s="13" t="str">
        <f>VLOOKUP($A43,'NPDES eRule - Appenidix A'!$A$10:$J$379,2,FALSE)</f>
        <v>Permit Compliance Tracking Status Start Date</v>
      </c>
      <c r="C43" s="69" t="s">
        <v>488</v>
      </c>
      <c r="D43" s="17" t="s">
        <v>487</v>
      </c>
      <c r="E43" s="17">
        <v>1</v>
      </c>
      <c r="F43" s="17">
        <f>IF(LEN($A43)=0,"",VLOOKUP($A43,'NPDES eRule - Appenidix A'!$A$10:$O$379,9,FALSE))</f>
        <v>1</v>
      </c>
      <c r="G43" s="50">
        <f>IF(LEN($A43)=0,"",VLOOKUP($A43,'NPDES eRule - Appenidix A'!$A$10:$O$379,10,FALSE))</f>
        <v>42634</v>
      </c>
      <c r="H43" s="50" t="str">
        <f>IF(LEN($A43)=0,"",VLOOKUP($A43,'NPDES eRule - Appenidix A'!$A$10:$O$379,11,FALSE))</f>
        <v>5.10</v>
      </c>
      <c r="I43" s="50" t="str">
        <f>IF(LEN($A43)=0,"",VLOOKUP($A43,'NPDES eRule - Appenidix A'!$A$10:$O$379,12,FALSE))</f>
        <v/>
      </c>
      <c r="J43" s="50" t="str">
        <f>IF(LEN($A43)=0,"",VLOOKUP($A43,'NPDES eRule - Appenidix A'!$A$10:$O$379,13,FALSE))</f>
        <v>ICIS-NPDES</v>
      </c>
      <c r="K43" s="16" t="str">
        <f>IF(LEN($A43)=0,"",VLOOKUP($A43,'NPDES eRule - Appenidix A'!$A$10:$O$379,14,FALSE))</f>
        <v>Yes</v>
      </c>
    </row>
    <row r="44" spans="1:11" ht="38.25" x14ac:dyDescent="0.2">
      <c r="A44" s="8">
        <f t="shared" si="1"/>
        <v>39</v>
      </c>
      <c r="B44" s="13" t="str">
        <f>VLOOKUP($A44,'NPDES eRule - Appenidix A'!$A$10:$J$379,2,FALSE)</f>
        <v>RNC Status (Manual)</v>
      </c>
      <c r="C44" s="69" t="s">
        <v>489</v>
      </c>
      <c r="D44" s="17" t="s">
        <v>487</v>
      </c>
      <c r="E44" s="17">
        <v>1</v>
      </c>
      <c r="F44" s="17">
        <f>IF(LEN($A44)=0,"",VLOOKUP($A44,'NPDES eRule - Appenidix A'!$A$10:$O$379,9,FALSE))</f>
        <v>2</v>
      </c>
      <c r="G44" s="50">
        <f>IF(LEN($A44)=0,"",VLOOKUP($A44,'NPDES eRule - Appenidix A'!$A$10:$O$379,10,FALSE))</f>
        <v>42725</v>
      </c>
      <c r="H44" s="50" t="str">
        <f>IF(LEN($A44)=0,"",VLOOKUP($A44,'NPDES eRule - Appenidix A'!$A$10:$O$379,11,FALSE))</f>
        <v>5.10</v>
      </c>
      <c r="I44" s="50" t="str">
        <f>IF(LEN($A44)=0,"",VLOOKUP($A44,'NPDES eRule - Appenidix A'!$A$10:$O$379,12,FALSE))</f>
        <v/>
      </c>
      <c r="J44" s="50" t="str">
        <f>IF(LEN($A44)=0,"",VLOOKUP($A44,'NPDES eRule - Appenidix A'!$A$10:$O$379,13,FALSE))</f>
        <v>ICIS-NPDES</v>
      </c>
      <c r="K44" s="16" t="str">
        <f>IF(LEN($A44)=0,"",VLOOKUP($A44,'NPDES eRule - Appenidix A'!$A$10:$O$379,14,FALSE))</f>
        <v>Yes</v>
      </c>
    </row>
    <row r="45" spans="1:11" ht="38.25" x14ac:dyDescent="0.2">
      <c r="A45" s="8">
        <f t="shared" si="1"/>
        <v>40</v>
      </c>
      <c r="B45" s="13" t="str">
        <f>VLOOKUP($A45,'NPDES eRule - Appenidix A'!$A$10:$J$379,2,FALSE)</f>
        <v>RNC Status (Manual) Year</v>
      </c>
      <c r="C45" s="69" t="s">
        <v>490</v>
      </c>
      <c r="D45" s="17" t="s">
        <v>487</v>
      </c>
      <c r="E45" s="17">
        <v>1</v>
      </c>
      <c r="F45" s="17">
        <f>IF(LEN($A45)=0,"",VLOOKUP($A45,'NPDES eRule - Appenidix A'!$A$10:$O$379,9,FALSE))</f>
        <v>2</v>
      </c>
      <c r="G45" s="50">
        <f>IF(LEN($A45)=0,"",VLOOKUP($A45,'NPDES eRule - Appenidix A'!$A$10:$O$379,10,FALSE))</f>
        <v>42725</v>
      </c>
      <c r="H45" s="50" t="str">
        <f>IF(LEN($A45)=0,"",VLOOKUP($A45,'NPDES eRule - Appenidix A'!$A$10:$O$379,11,FALSE))</f>
        <v>5.10</v>
      </c>
      <c r="I45" s="50" t="str">
        <f>IF(LEN($A45)=0,"",VLOOKUP($A45,'NPDES eRule - Appenidix A'!$A$10:$O$379,12,FALSE))</f>
        <v/>
      </c>
      <c r="J45" s="50" t="str">
        <f>IF(LEN($A45)=0,"",VLOOKUP($A45,'NPDES eRule - Appenidix A'!$A$10:$O$379,13,FALSE))</f>
        <v>ICIS-NPDES</v>
      </c>
      <c r="K45" s="16" t="str">
        <f>IF(LEN($A45)=0,"",VLOOKUP($A45,'NPDES eRule - Appenidix A'!$A$10:$O$379,14,FALSE))</f>
        <v>Yes</v>
      </c>
    </row>
    <row r="46" spans="1:11" ht="38.25" x14ac:dyDescent="0.2">
      <c r="A46" s="8">
        <f t="shared" si="1"/>
        <v>41</v>
      </c>
      <c r="B46" s="13" t="str">
        <f>VLOOKUP($A46,'NPDES eRule - Appenidix A'!$A$10:$J$379,2,FALSE)</f>
        <v>RNC Status (Manual) Quarter</v>
      </c>
      <c r="C46" s="69" t="s">
        <v>491</v>
      </c>
      <c r="D46" s="17" t="s">
        <v>487</v>
      </c>
      <c r="E46" s="17">
        <v>1</v>
      </c>
      <c r="F46" s="17">
        <f>IF(LEN($A46)=0,"",VLOOKUP($A46,'NPDES eRule - Appenidix A'!$A$10:$O$379,9,FALSE))</f>
        <v>2</v>
      </c>
      <c r="G46" s="50">
        <f>IF(LEN($A46)=0,"",VLOOKUP($A46,'NPDES eRule - Appenidix A'!$A$10:$O$379,10,FALSE))</f>
        <v>42725</v>
      </c>
      <c r="H46" s="50" t="str">
        <f>IF(LEN($A46)=0,"",VLOOKUP($A46,'NPDES eRule - Appenidix A'!$A$10:$O$379,11,FALSE))</f>
        <v>5.10</v>
      </c>
      <c r="I46" s="50" t="str">
        <f>IF(LEN($A46)=0,"",VLOOKUP($A46,'NPDES eRule - Appenidix A'!$A$10:$O$379,12,FALSE))</f>
        <v/>
      </c>
      <c r="J46" s="50" t="str">
        <f>IF(LEN($A46)=0,"",VLOOKUP($A46,'NPDES eRule - Appenidix A'!$A$10:$O$379,13,FALSE))</f>
        <v>ICIS-NPDES</v>
      </c>
      <c r="K46" s="16" t="str">
        <f>IF(LEN($A46)=0,"",VLOOKUP($A46,'NPDES eRule - Appenidix A'!$A$10:$O$379,14,FALSE))</f>
        <v>Yes</v>
      </c>
    </row>
    <row r="47" spans="1:11" ht="76.5" x14ac:dyDescent="0.2">
      <c r="A47" s="8">
        <f t="shared" si="1"/>
        <v>42</v>
      </c>
      <c r="B47" s="13" t="str">
        <f>VLOOKUP($A47,'NPDES eRule - Appenidix A'!$A$10:$J$379,2,FALSE)</f>
        <v>Associated NPDES ID Number</v>
      </c>
      <c r="C47" s="69" t="s">
        <v>492</v>
      </c>
      <c r="D47" s="16" t="s">
        <v>493</v>
      </c>
      <c r="E47" s="22" t="s">
        <v>494</v>
      </c>
      <c r="F47" s="17">
        <f>IF(LEN($A47)=0,"",VLOOKUP($A47,'NPDES eRule - Appenidix A'!$A$10:$O$379,9,FALSE))</f>
        <v>2</v>
      </c>
      <c r="G47" s="50">
        <f>IF(LEN($A47)=0,"",VLOOKUP($A47,'NPDES eRule - Appenidix A'!$A$10:$O$379,10,FALSE))</f>
        <v>42725</v>
      </c>
      <c r="H47" s="50" t="str">
        <f>IF(LEN($A47)=0,"",VLOOKUP($A47,'NPDES eRule - Appenidix A'!$A$10:$O$379,11,FALSE))</f>
        <v>5.10</v>
      </c>
      <c r="I47" s="50" t="str">
        <f>IF(LEN($A47)=0,"",VLOOKUP($A47,'NPDES eRule - Appenidix A'!$A$10:$O$379,12,FALSE))</f>
        <v/>
      </c>
      <c r="J47" s="50" t="str">
        <f>IF(LEN($A47)=0,"",VLOOKUP($A47,'NPDES eRule - Appenidix A'!$A$10:$O$379,13,FALSE))</f>
        <v>ICIS-NPDES</v>
      </c>
      <c r="K47" s="16" t="str">
        <f>IF(LEN($A47)=0,"",VLOOKUP($A47,'NPDES eRule - Appenidix A'!$A$10:$O$379,14,FALSE))</f>
        <v>Yes</v>
      </c>
    </row>
    <row r="48" spans="1:11" ht="63.75" x14ac:dyDescent="0.2">
      <c r="A48" s="8">
        <f t="shared" si="1"/>
        <v>43</v>
      </c>
      <c r="B48" s="13" t="str">
        <f>VLOOKUP($A48,'NPDES eRule - Appenidix A'!$A$10:$J$379,2,FALSE)</f>
        <v>Associated NPDES ID Number Reason</v>
      </c>
      <c r="C48" s="69" t="s">
        <v>495</v>
      </c>
      <c r="D48" s="16" t="s">
        <v>493</v>
      </c>
      <c r="E48" s="23" t="s">
        <v>494</v>
      </c>
      <c r="F48" s="17">
        <f>IF(LEN($A48)=0,"",VLOOKUP($A48,'NPDES eRule - Appenidix A'!$A$10:$O$379,9,FALSE))</f>
        <v>2</v>
      </c>
      <c r="G48" s="50">
        <f>IF(LEN($A48)=0,"",VLOOKUP($A48,'NPDES eRule - Appenidix A'!$A$10:$O$379,10,FALSE))</f>
        <v>42725</v>
      </c>
      <c r="H48" s="50" t="str">
        <f>IF(LEN($A48)=0,"",VLOOKUP($A48,'NPDES eRule - Appenidix A'!$A$10:$O$379,11,FALSE))</f>
        <v>5.10</v>
      </c>
      <c r="I48" s="50" t="str">
        <f>IF(LEN($A48)=0,"",VLOOKUP($A48,'NPDES eRule - Appenidix A'!$A$10:$O$379,12,FALSE))</f>
        <v/>
      </c>
      <c r="J48" s="50" t="str">
        <f>IF(LEN($A48)=0,"",VLOOKUP($A48,'NPDES eRule - Appenidix A'!$A$10:$O$379,13,FALSE))</f>
        <v>ICIS-NPDES</v>
      </c>
      <c r="K48" s="16" t="str">
        <f>IF(LEN($A48)=0,"",VLOOKUP($A48,'NPDES eRule - Appenidix A'!$A$10:$O$379,14,FALSE))</f>
        <v>Yes</v>
      </c>
    </row>
    <row r="49" spans="1:11" ht="63.75" x14ac:dyDescent="0.2">
      <c r="A49" s="8">
        <f t="shared" si="1"/>
        <v>44</v>
      </c>
      <c r="B49" s="13" t="str">
        <f>VLOOKUP($A49,'NPDES eRule - Appenidix A'!$A$10:$J$379,2,FALSE)</f>
        <v>Receiving POTW ID</v>
      </c>
      <c r="C49" s="69" t="s">
        <v>496</v>
      </c>
      <c r="D49" s="16" t="s">
        <v>497</v>
      </c>
      <c r="E49" s="23" t="s">
        <v>498</v>
      </c>
      <c r="F49" s="16">
        <f>IF(LEN($A49)=0,"",VLOOKUP($A49,'NPDES eRule - Appenidix A'!$A$10:$O$379,9,FALSE))</f>
        <v>1</v>
      </c>
      <c r="G49" s="51">
        <f>IF(LEN($A49)=0,"",VLOOKUP($A49,'NPDES eRule - Appenidix A'!$A$10:$O$379,10,FALSE))</f>
        <v>42634</v>
      </c>
      <c r="H49" s="51" t="str">
        <f>IF(LEN($A49)=0,"",VLOOKUP($A49,'NPDES eRule - Appenidix A'!$A$10:$O$379,11,FALSE))</f>
        <v>5.10</v>
      </c>
      <c r="I49" s="51" t="str">
        <f>IF(LEN($A49)=0,"",VLOOKUP($A49,'NPDES eRule - Appenidix A'!$A$10:$O$379,12,FALSE))</f>
        <v/>
      </c>
      <c r="J49" s="51" t="str">
        <f>IF(LEN($A49)=0,"",VLOOKUP($A49,'NPDES eRule - Appenidix A'!$A$10:$O$379,13,FALSE))</f>
        <v>ICIS-NPDES</v>
      </c>
      <c r="K49" s="16" t="str">
        <f>IF(LEN($A49)=0,"",VLOOKUP($A49,'NPDES eRule - Appenidix A'!$A$10:$O$379,14,FALSE))</f>
        <v>Yes</v>
      </c>
    </row>
    <row r="50" spans="1:11" ht="63.75" x14ac:dyDescent="0.2">
      <c r="A50" s="8">
        <f t="shared" si="1"/>
        <v>45</v>
      </c>
      <c r="B50" s="13" t="str">
        <f>VLOOKUP($A50,'NPDES eRule - Appenidix A'!$A$10:$J$379,2,FALSE)</f>
        <v>SIC Code</v>
      </c>
      <c r="C50" s="69" t="s">
        <v>499</v>
      </c>
      <c r="D50" s="17" t="s">
        <v>500</v>
      </c>
      <c r="E50" s="17" t="s">
        <v>498</v>
      </c>
      <c r="F50" s="16">
        <f>IF(LEN($A50)=0,"",VLOOKUP($A50,'NPDES eRule - Appenidix A'!$A$10:$O$379,9,FALSE))</f>
        <v>2</v>
      </c>
      <c r="G50" s="51">
        <f>IF(LEN($A50)=0,"",VLOOKUP($A50,'NPDES eRule - Appenidix A'!$A$10:$O$379,10,FALSE))</f>
        <v>42725</v>
      </c>
      <c r="H50" s="51" t="str">
        <f>IF(LEN($A50)=0,"",VLOOKUP($A50,'NPDES eRule - Appenidix A'!$A$10:$O$379,11,FALSE))</f>
        <v>5.10</v>
      </c>
      <c r="I50" s="51" t="str">
        <f>IF(LEN($A50)=0,"",VLOOKUP($A50,'NPDES eRule - Appenidix A'!$A$10:$O$379,12,FALSE))</f>
        <v/>
      </c>
      <c r="J50" s="51" t="str">
        <f>IF(LEN($A50)=0,"",VLOOKUP($A50,'NPDES eRule - Appenidix A'!$A$10:$O$379,13,FALSE))</f>
        <v>ICIS-NPDES</v>
      </c>
      <c r="K50" s="16" t="str">
        <f>IF(LEN($A50)=0,"",VLOOKUP($A50,'NPDES eRule - Appenidix A'!$A$10:$O$379,14,FALSE))</f>
        <v>Yes</v>
      </c>
    </row>
    <row r="51" spans="1:11" ht="63.75" x14ac:dyDescent="0.2">
      <c r="A51" s="8">
        <f t="shared" si="1"/>
        <v>46</v>
      </c>
      <c r="B51" s="13" t="str">
        <f>VLOOKUP($A51,'NPDES eRule - Appenidix A'!$A$10:$J$379,2,FALSE)</f>
        <v>SIC Code Primary Indicator</v>
      </c>
      <c r="C51" s="69" t="s">
        <v>501</v>
      </c>
      <c r="D51" s="16" t="s">
        <v>500</v>
      </c>
      <c r="E51" s="16" t="s">
        <v>498</v>
      </c>
      <c r="F51" s="16">
        <f>IF(LEN($A51)=0,"",VLOOKUP($A51,'NPDES eRule - Appenidix A'!$A$10:$O$379,9,FALSE))</f>
        <v>2</v>
      </c>
      <c r="G51" s="51">
        <f>IF(LEN($A51)=0,"",VLOOKUP($A51,'NPDES eRule - Appenidix A'!$A$10:$O$379,10,FALSE))</f>
        <v>42725</v>
      </c>
      <c r="H51" s="51" t="str">
        <f>IF(LEN($A51)=0,"",VLOOKUP($A51,'NPDES eRule - Appenidix A'!$A$10:$O$379,11,FALSE))</f>
        <v>5.10</v>
      </c>
      <c r="I51" s="51" t="str">
        <f>IF(LEN($A51)=0,"",VLOOKUP($A51,'NPDES eRule - Appenidix A'!$A$10:$O$379,12,FALSE))</f>
        <v/>
      </c>
      <c r="J51" s="51" t="str">
        <f>IF(LEN($A51)=0,"",VLOOKUP($A51,'NPDES eRule - Appenidix A'!$A$10:$O$379,13,FALSE))</f>
        <v>ICIS-NPDES</v>
      </c>
      <c r="K51" s="16" t="str">
        <f>IF(LEN($A51)=0,"",VLOOKUP($A51,'NPDES eRule - Appenidix A'!$A$10:$O$379,14,FALSE))</f>
        <v>Yes</v>
      </c>
    </row>
    <row r="52" spans="1:11" ht="89.25" x14ac:dyDescent="0.2">
      <c r="A52" s="8">
        <f t="shared" si="1"/>
        <v>47</v>
      </c>
      <c r="B52" s="13" t="str">
        <f>VLOOKUP($A52,'NPDES eRule - Appenidix A'!$A$10:$J$379,2,FALSE)</f>
        <v>NAICS Code</v>
      </c>
      <c r="C52" s="69" t="s">
        <v>502</v>
      </c>
      <c r="D52" s="16" t="s">
        <v>503</v>
      </c>
      <c r="E52" s="16" t="s">
        <v>498</v>
      </c>
      <c r="F52" s="17">
        <f>IF(LEN($A52)=0,"",VLOOKUP($A52,'NPDES eRule - Appenidix A'!$A$10:$O$379,9,FALSE))</f>
        <v>2</v>
      </c>
      <c r="G52" s="51">
        <f>IF(LEN($A52)=0,"",VLOOKUP($A52,'NPDES eRule - Appenidix A'!$A$10:$O$379,10,FALSE))</f>
        <v>42725</v>
      </c>
      <c r="H52" s="51" t="str">
        <f>IF(LEN($A52)=0,"",VLOOKUP($A52,'NPDES eRule - Appenidix A'!$A$10:$O$379,11,FALSE))</f>
        <v>5.10</v>
      </c>
      <c r="I52" s="51" t="str">
        <f>IF(LEN($A52)=0,"",VLOOKUP($A52,'NPDES eRule - Appenidix A'!$A$10:$O$379,12,FALSE))</f>
        <v/>
      </c>
      <c r="J52" s="51" t="str">
        <f>IF(LEN($A52)=0,"",VLOOKUP($A52,'NPDES eRule - Appenidix A'!$A$10:$O$379,13,FALSE))</f>
        <v>ICIS-NPDES</v>
      </c>
      <c r="K52" s="16" t="str">
        <f>IF(LEN($A52)=0,"",VLOOKUP($A52,'NPDES eRule - Appenidix A'!$A$10:$O$379,14,FALSE))</f>
        <v>Yes</v>
      </c>
    </row>
    <row r="53" spans="1:11" ht="89.25" x14ac:dyDescent="0.2">
      <c r="A53" s="8">
        <f t="shared" si="1"/>
        <v>48</v>
      </c>
      <c r="B53" s="13" t="str">
        <f>VLOOKUP($A53,'NPDES eRule - Appenidix A'!$A$10:$J$379,2,FALSE)</f>
        <v>NAICS Code Primary Indicator</v>
      </c>
      <c r="C53" s="69" t="s">
        <v>504</v>
      </c>
      <c r="D53" s="16" t="s">
        <v>503</v>
      </c>
      <c r="E53" s="16" t="s">
        <v>498</v>
      </c>
      <c r="F53" s="17">
        <f>IF(LEN($A53)=0,"",VLOOKUP($A53,'NPDES eRule - Appenidix A'!$A$10:$O$379,9,FALSE))</f>
        <v>2</v>
      </c>
      <c r="G53" s="51">
        <f>IF(LEN($A53)=0,"",VLOOKUP($A53,'NPDES eRule - Appenidix A'!$A$10:$O$379,10,FALSE))</f>
        <v>42725</v>
      </c>
      <c r="H53" s="51" t="str">
        <f>IF(LEN($A53)=0,"",VLOOKUP($A53,'NPDES eRule - Appenidix A'!$A$10:$O$379,11,FALSE))</f>
        <v>5.10</v>
      </c>
      <c r="I53" s="51" t="str">
        <f>IF(LEN($A53)=0,"",VLOOKUP($A53,'NPDES eRule - Appenidix A'!$A$10:$O$379,12,FALSE))</f>
        <v/>
      </c>
      <c r="J53" s="51" t="str">
        <f>IF(LEN($A53)=0,"",VLOOKUP($A53,'NPDES eRule - Appenidix A'!$A$10:$O$379,13,FALSE))</f>
        <v>ICIS-NPDES</v>
      </c>
      <c r="K53" s="16" t="str">
        <f>IF(LEN($A53)=0,"",VLOOKUP($A53,'NPDES eRule - Appenidix A'!$A$10:$O$379,14,FALSE))</f>
        <v>Yes</v>
      </c>
    </row>
    <row r="54" spans="1:11" ht="25.5" x14ac:dyDescent="0.2">
      <c r="A54" s="8">
        <f t="shared" si="1"/>
        <v>49</v>
      </c>
      <c r="B54" s="13" t="str">
        <f>VLOOKUP($A54,'NPDES eRule - Appenidix A'!$A$10:$J$379,2,FALSE)</f>
        <v>Permittee Mailing Address</v>
      </c>
      <c r="C54" s="69" t="s">
        <v>505</v>
      </c>
      <c r="D54" s="17" t="s">
        <v>475</v>
      </c>
      <c r="E54" s="17" t="s">
        <v>451</v>
      </c>
      <c r="F54" s="17">
        <f>IF(LEN($A54)=0,"",VLOOKUP($A54,'NPDES eRule - Appenidix A'!$A$10:$O$379,9,FALSE))</f>
        <v>1</v>
      </c>
      <c r="G54" s="50">
        <f>IF(LEN($A54)=0,"",VLOOKUP($A54,'NPDES eRule - Appenidix A'!$A$10:$O$379,10,FALSE))</f>
        <v>42634</v>
      </c>
      <c r="H54" s="50" t="str">
        <f>IF(LEN($A54)=0,"",VLOOKUP($A54,'NPDES eRule - Appenidix A'!$A$10:$O$379,11,FALSE))</f>
        <v>5.10</v>
      </c>
      <c r="I54" s="50" t="str">
        <f>IF(LEN($A54)=0,"",VLOOKUP($A54,'NPDES eRule - Appenidix A'!$A$10:$O$379,12,FALSE))</f>
        <v/>
      </c>
      <c r="J54" s="50" t="str">
        <f>IF(LEN($A54)=0,"",VLOOKUP($A54,'NPDES eRule - Appenidix A'!$A$10:$O$379,13,FALSE))</f>
        <v>ICIS-NPDES</v>
      </c>
      <c r="K54" s="16" t="str">
        <f>IF(LEN($A54)=0,"",VLOOKUP($A54,'NPDES eRule - Appenidix A'!$A$10:$O$379,14,FALSE))</f>
        <v>Yes</v>
      </c>
    </row>
    <row r="55" spans="1:11" ht="25.5" x14ac:dyDescent="0.2">
      <c r="A55" s="8">
        <f t="shared" si="1"/>
        <v>50</v>
      </c>
      <c r="B55" s="13" t="str">
        <f>VLOOKUP($A55,'NPDES eRule - Appenidix A'!$A$10:$J$379,2,FALSE)</f>
        <v>Permittee Organization Formal Name</v>
      </c>
      <c r="C55" s="69" t="s">
        <v>506</v>
      </c>
      <c r="D55" s="17" t="s">
        <v>475</v>
      </c>
      <c r="E55" s="17" t="s">
        <v>451</v>
      </c>
      <c r="F55" s="17">
        <f>IF(LEN($A55)=0,"",VLOOKUP($A55,'NPDES eRule - Appenidix A'!$A$10:$O$379,9,FALSE))</f>
        <v>1</v>
      </c>
      <c r="G55" s="50">
        <f>IF(LEN($A55)=0,"",VLOOKUP($A55,'NPDES eRule - Appenidix A'!$A$10:$O$379,10,FALSE))</f>
        <v>42634</v>
      </c>
      <c r="H55" s="50" t="str">
        <f>IF(LEN($A55)=0,"",VLOOKUP($A55,'NPDES eRule - Appenidix A'!$A$10:$O$379,11,FALSE))</f>
        <v>5.10</v>
      </c>
      <c r="I55" s="50" t="str">
        <f>IF(LEN($A55)=0,"",VLOOKUP($A55,'NPDES eRule - Appenidix A'!$A$10:$O$379,12,FALSE))</f>
        <v/>
      </c>
      <c r="J55" s="50" t="str">
        <f>IF(LEN($A55)=0,"",VLOOKUP($A55,'NPDES eRule - Appenidix A'!$A$10:$O$379,13,FALSE))</f>
        <v>ICIS-NPDES</v>
      </c>
      <c r="K55" s="16" t="str">
        <f>IF(LEN($A55)=0,"",VLOOKUP($A55,'NPDES eRule - Appenidix A'!$A$10:$O$379,14,FALSE))</f>
        <v>Yes</v>
      </c>
    </row>
    <row r="56" spans="1:11" ht="25.5" x14ac:dyDescent="0.2">
      <c r="A56" s="8">
        <f t="shared" si="1"/>
        <v>51</v>
      </c>
      <c r="B56" s="13" t="str">
        <f>VLOOKUP($A56,'NPDES eRule - Appenidix A'!$A$10:$J$379,2,FALSE)</f>
        <v>Permittee City</v>
      </c>
      <c r="C56" s="69" t="s">
        <v>507</v>
      </c>
      <c r="D56" s="17" t="s">
        <v>475</v>
      </c>
      <c r="E56" s="17" t="s">
        <v>451</v>
      </c>
      <c r="F56" s="17">
        <f>IF(LEN($A56)=0,"",VLOOKUP($A56,'NPDES eRule - Appenidix A'!$A$10:$O$379,9,FALSE))</f>
        <v>1</v>
      </c>
      <c r="G56" s="50">
        <f>IF(LEN($A56)=0,"",VLOOKUP($A56,'NPDES eRule - Appenidix A'!$A$10:$O$379,10,FALSE))</f>
        <v>42634</v>
      </c>
      <c r="H56" s="50" t="str">
        <f>IF(LEN($A56)=0,"",VLOOKUP($A56,'NPDES eRule - Appenidix A'!$A$10:$O$379,11,FALSE))</f>
        <v>5.10</v>
      </c>
      <c r="I56" s="50" t="str">
        <f>IF(LEN($A56)=0,"",VLOOKUP($A56,'NPDES eRule - Appenidix A'!$A$10:$O$379,12,FALSE))</f>
        <v/>
      </c>
      <c r="J56" s="50" t="str">
        <f>IF(LEN($A56)=0,"",VLOOKUP($A56,'NPDES eRule - Appenidix A'!$A$10:$O$379,13,FALSE))</f>
        <v>ICIS-NPDES</v>
      </c>
      <c r="K56" s="16" t="str">
        <f>IF(LEN($A56)=0,"",VLOOKUP($A56,'NPDES eRule - Appenidix A'!$A$10:$O$379,14,FALSE))</f>
        <v>Yes</v>
      </c>
    </row>
    <row r="57" spans="1:11" ht="25.5" x14ac:dyDescent="0.2">
      <c r="A57" s="8">
        <f t="shared" si="1"/>
        <v>52</v>
      </c>
      <c r="B57" s="13" t="str">
        <f>VLOOKUP($A57,'NPDES eRule - Appenidix A'!$A$10:$J$379,2,FALSE)</f>
        <v>Permittee State</v>
      </c>
      <c r="C57" s="69" t="s">
        <v>508</v>
      </c>
      <c r="D57" s="17" t="s">
        <v>475</v>
      </c>
      <c r="E57" s="17" t="s">
        <v>451</v>
      </c>
      <c r="F57" s="17">
        <f>IF(LEN($A57)=0,"",VLOOKUP($A57,'NPDES eRule - Appenidix A'!$A$10:$O$379,9,FALSE))</f>
        <v>1</v>
      </c>
      <c r="G57" s="50">
        <f>IF(LEN($A57)=0,"",VLOOKUP($A57,'NPDES eRule - Appenidix A'!$A$10:$O$379,10,FALSE))</f>
        <v>42634</v>
      </c>
      <c r="H57" s="50" t="str">
        <f>IF(LEN($A57)=0,"",VLOOKUP($A57,'NPDES eRule - Appenidix A'!$A$10:$O$379,11,FALSE))</f>
        <v>5.10</v>
      </c>
      <c r="I57" s="50" t="str">
        <f>IF(LEN($A57)=0,"",VLOOKUP($A57,'NPDES eRule - Appenidix A'!$A$10:$O$379,12,FALSE))</f>
        <v/>
      </c>
      <c r="J57" s="50" t="str">
        <f>IF(LEN($A57)=0,"",VLOOKUP($A57,'NPDES eRule - Appenidix A'!$A$10:$O$379,13,FALSE))</f>
        <v>ICIS-NPDES</v>
      </c>
      <c r="K57" s="16" t="str">
        <f>IF(LEN($A57)=0,"",VLOOKUP($A57,'NPDES eRule - Appenidix A'!$A$10:$O$379,14,FALSE))</f>
        <v>Yes</v>
      </c>
    </row>
    <row r="58" spans="1:11" ht="38.25" x14ac:dyDescent="0.2">
      <c r="A58" s="8">
        <f t="shared" si="1"/>
        <v>53</v>
      </c>
      <c r="B58" s="13" t="str">
        <f>VLOOKUP($A58,'NPDES eRule - Appenidix A'!$A$10:$J$379,2,FALSE)</f>
        <v>Permittee Zip Code</v>
      </c>
      <c r="C58" s="69" t="s">
        <v>509</v>
      </c>
      <c r="D58" s="17" t="s">
        <v>475</v>
      </c>
      <c r="E58" s="17" t="s">
        <v>451</v>
      </c>
      <c r="F58" s="17">
        <f>IF(LEN($A58)=0,"",VLOOKUP($A58,'NPDES eRule - Appenidix A'!$A$10:$O$379,9,FALSE))</f>
        <v>1</v>
      </c>
      <c r="G58" s="50">
        <f>IF(LEN($A58)=0,"",VLOOKUP($A58,'NPDES eRule - Appenidix A'!$A$10:$O$379,10,FALSE))</f>
        <v>42634</v>
      </c>
      <c r="H58" s="50" t="str">
        <f>IF(LEN($A58)=0,"",VLOOKUP($A58,'NPDES eRule - Appenidix A'!$A$10:$O$379,11,FALSE))</f>
        <v>5.10</v>
      </c>
      <c r="I58" s="50" t="str">
        <f>IF(LEN($A58)=0,"",VLOOKUP($A58,'NPDES eRule - Appenidix A'!$A$10:$O$379,12,FALSE))</f>
        <v/>
      </c>
      <c r="J58" s="50" t="str">
        <f>IF(LEN($A58)=0,"",VLOOKUP($A58,'NPDES eRule - Appenidix A'!$A$10:$O$379,13,FALSE))</f>
        <v>ICIS-NPDES</v>
      </c>
      <c r="K58" s="16" t="str">
        <f>IF(LEN($A58)=0,"",VLOOKUP($A58,'NPDES eRule - Appenidix A'!$A$10:$O$379,14,FALSE))</f>
        <v>Yes</v>
      </c>
    </row>
    <row r="59" spans="1:11" ht="140.25" x14ac:dyDescent="0.2">
      <c r="A59" s="8">
        <f t="shared" si="1"/>
        <v>54</v>
      </c>
      <c r="B59" s="13" t="str">
        <f>VLOOKUP($A59,'NPDES eRule - Appenidix A'!$A$10:$J$379,2,FALSE)</f>
        <v>Residual Designation Determination Code</v>
      </c>
      <c r="C59" s="69" t="s">
        <v>510</v>
      </c>
      <c r="D59" s="17" t="s">
        <v>511</v>
      </c>
      <c r="E59" s="17">
        <v>1</v>
      </c>
      <c r="F59" s="17">
        <f>IF(LEN($A59)=0,"",VLOOKUP($A59,'NPDES eRule - Appenidix A'!$A$10:$O$379,9,FALSE))</f>
        <v>3</v>
      </c>
      <c r="G59" s="50">
        <f>IF(LEN($A59)=0,"",VLOOKUP($A59,'NPDES eRule - Appenidix A'!$A$10:$O$379,10,FALSE))</f>
        <v>46012</v>
      </c>
      <c r="H59" s="50" t="str">
        <f>IF(LEN($A59)=0,"",VLOOKUP($A59,'NPDES eRule - Appenidix A'!$A$10:$O$379,11,FALSE))</f>
        <v>5.12</v>
      </c>
      <c r="I59" s="50" t="str">
        <f>IF(LEN($A59)=0,"",VLOOKUP($A59,'NPDES eRule - Appenidix A'!$A$10:$O$379,12,FALSE))</f>
        <v>X</v>
      </c>
      <c r="J59" s="50" t="str">
        <f>IF(LEN($A59)=0,"",VLOOKUP($A59,'NPDES eRule - Appenidix A'!$A$10:$O$379,13,FALSE))</f>
        <v>ICIS-NPDES</v>
      </c>
      <c r="K59" s="16" t="str">
        <f>IF(LEN($A59)=0,"",VLOOKUP($A59,'NPDES eRule - Appenidix A'!$A$10:$O$379,14,FALSE))</f>
        <v>Yes</v>
      </c>
    </row>
    <row r="60" spans="1:11" ht="51" x14ac:dyDescent="0.2">
      <c r="A60" s="8">
        <f t="shared" si="1"/>
        <v>55</v>
      </c>
      <c r="B60" s="13" t="str">
        <f>VLOOKUP($A60,'NPDES eRule - Appenidix A'!$A$10:$J$379,2,FALSE)</f>
        <v>Electronic Reporting Waiver Type</v>
      </c>
      <c r="C60" s="69" t="s">
        <v>512</v>
      </c>
      <c r="D60" s="17" t="s">
        <v>513</v>
      </c>
      <c r="E60" s="17">
        <v>1</v>
      </c>
      <c r="F60" s="17">
        <f>IF(LEN($A60)=0,"",VLOOKUP($A60,'NPDES eRule - Appenidix A'!$A$10:$O$379,9,FALSE))</f>
        <v>2</v>
      </c>
      <c r="G60" s="50">
        <f>IF(LEN($A60)=0,"",VLOOKUP($A60,'NPDES eRule - Appenidix A'!$A$10:$O$379,10,FALSE))</f>
        <v>42725</v>
      </c>
      <c r="H60" s="50" t="str">
        <f>IF(LEN($A60)=0,"",VLOOKUP($A60,'NPDES eRule - Appenidix A'!$A$10:$O$379,11,FALSE))</f>
        <v>5.10</v>
      </c>
      <c r="I60" s="50" t="str">
        <f>IF(LEN($A60)=0,"",VLOOKUP($A60,'NPDES eRule - Appenidix A'!$A$10:$O$379,12,FALSE))</f>
        <v/>
      </c>
      <c r="J60" s="50" t="str">
        <f>IF(LEN($A60)=0,"",VLOOKUP($A60,'NPDES eRule - Appenidix A'!$A$10:$O$379,13,FALSE))</f>
        <v>ICIS-NPDES</v>
      </c>
      <c r="K60" s="16" t="str">
        <f>IF(LEN($A60)=0,"",VLOOKUP($A60,'NPDES eRule - Appenidix A'!$A$10:$O$379,14,FALSE))</f>
        <v>No</v>
      </c>
    </row>
    <row r="61" spans="1:11" ht="51" x14ac:dyDescent="0.2">
      <c r="A61" s="8">
        <f t="shared" si="1"/>
        <v>56</v>
      </c>
      <c r="B61" s="13" t="str">
        <f>VLOOKUP($A61,'NPDES eRule - Appenidix A'!$A$10:$J$379,2,FALSE)</f>
        <v>Electronic Reporting Waiver Expiration Date</v>
      </c>
      <c r="C61" s="69" t="s">
        <v>514</v>
      </c>
      <c r="D61" s="17" t="s">
        <v>513</v>
      </c>
      <c r="E61" s="17">
        <v>1</v>
      </c>
      <c r="F61" s="17">
        <f>IF(LEN($A61)=0,"",VLOOKUP($A61,'NPDES eRule - Appenidix A'!$A$10:$O$379,9,FALSE))</f>
        <v>2</v>
      </c>
      <c r="G61" s="50">
        <f>IF(LEN($A61)=0,"",VLOOKUP($A61,'NPDES eRule - Appenidix A'!$A$10:$O$379,10,FALSE))</f>
        <v>42725</v>
      </c>
      <c r="H61" s="50" t="str">
        <f>IF(LEN($A61)=0,"",VLOOKUP($A61,'NPDES eRule - Appenidix A'!$A$10:$O$379,11,FALSE))</f>
        <v>5.10</v>
      </c>
      <c r="I61" s="50" t="str">
        <f>IF(LEN($A61)=0,"",VLOOKUP($A61,'NPDES eRule - Appenidix A'!$A$10:$O$379,12,FALSE))</f>
        <v/>
      </c>
      <c r="J61" s="50" t="str">
        <f>IF(LEN($A61)=0,"",VLOOKUP($A61,'NPDES eRule - Appenidix A'!$A$10:$O$379,13,FALSE))</f>
        <v>ICIS-NPDES</v>
      </c>
      <c r="K61" s="16" t="str">
        <f>IF(LEN($A61)=0,"",VLOOKUP($A61,'NPDES eRule - Appenidix A'!$A$10:$O$379,14,FALSE))</f>
        <v>No</v>
      </c>
    </row>
    <row r="62" spans="1:11" ht="318.95" customHeight="1" x14ac:dyDescent="0.2">
      <c r="A62" s="8">
        <f t="shared" si="1"/>
        <v>57</v>
      </c>
      <c r="B62" s="13" t="str">
        <f>VLOOKUP($A62,'NPDES eRule - Appenidix A'!$A$10:$J$379,2,FALSE)</f>
        <v>Electronic Submission Type (General Permit Reports)</v>
      </c>
      <c r="C62" s="69" t="s">
        <v>515</v>
      </c>
      <c r="D62" s="17" t="s">
        <v>513</v>
      </c>
      <c r="E62" s="17">
        <v>1</v>
      </c>
      <c r="F62" s="17">
        <f>IF(LEN($A62)=0,"",VLOOKUP($A62,'NPDES eRule - Appenidix A'!$A$10:$O$379,9,FALSE))</f>
        <v>2</v>
      </c>
      <c r="G62" s="50">
        <f>IF(LEN($A62)=0,"",VLOOKUP($A62,'NPDES eRule - Appenidix A'!$A$10:$O$379,10,FALSE))</f>
        <v>42725</v>
      </c>
      <c r="H62" s="50" t="str">
        <f>IF(LEN($A62)=0,"",VLOOKUP($A62,'NPDES eRule - Appenidix A'!$A$10:$O$379,11,FALSE))</f>
        <v>5.10</v>
      </c>
      <c r="I62" s="50" t="str">
        <f>IF(LEN($A62)=0,"",VLOOKUP($A62,'NPDES eRule - Appenidix A'!$A$10:$O$379,12,FALSE))</f>
        <v/>
      </c>
      <c r="J62" s="50" t="str">
        <f>IF(LEN($A62)=0,"",VLOOKUP($A62,'NPDES eRule - Appenidix A'!$A$10:$O$379,13,FALSE))</f>
        <v>ICIS-NPDES</v>
      </c>
      <c r="K62" s="16" t="str">
        <f>IF(LEN($A62)=0,"",VLOOKUP($A62,'NPDES eRule - Appenidix A'!$A$10:$O$379,14,FALSE))</f>
        <v>Yes</v>
      </c>
    </row>
    <row r="63" spans="1:11" ht="140.25" x14ac:dyDescent="0.2">
      <c r="A63" s="8">
        <f t="shared" si="1"/>
        <v>58</v>
      </c>
      <c r="B63" s="13" t="str">
        <f>VLOOKUP($A63,'NPDES eRule - Appenidix A'!$A$10:$J$379,2,FALSE)</f>
        <v>NPDES Data Group Number</v>
      </c>
      <c r="C63" s="69" t="s">
        <v>516</v>
      </c>
      <c r="D63" s="17" t="s">
        <v>517</v>
      </c>
      <c r="E63" s="17">
        <v>1</v>
      </c>
      <c r="F63" s="17">
        <f>IF(LEN($A63)=0,"",VLOOKUP($A63,'NPDES eRule - Appenidix A'!$A$10:$O$379,9,FALSE))</f>
        <v>2</v>
      </c>
      <c r="G63" s="50">
        <f>IF(LEN($A63)=0,"",VLOOKUP($A63,'NPDES eRule - Appenidix A'!$A$10:$O$379,10,FALSE))</f>
        <v>42725</v>
      </c>
      <c r="H63" s="50" t="str">
        <f>IF(LEN($A63)=0,"",VLOOKUP($A63,'NPDES eRule - Appenidix A'!$A$10:$O$379,11,FALSE))</f>
        <v>5.10</v>
      </c>
      <c r="I63" s="50" t="str">
        <f>IF(LEN($A63)=0,"",VLOOKUP($A63,'NPDES eRule - Appenidix A'!$A$10:$O$379,12,FALSE))</f>
        <v/>
      </c>
      <c r="J63" s="50" t="str">
        <f>IF(LEN($A63)=0,"",VLOOKUP($A63,'NPDES eRule - Appenidix A'!$A$10:$O$379,13,FALSE))</f>
        <v>ICIS-NPDES</v>
      </c>
      <c r="K63" s="16" t="str">
        <f>IF(LEN($A63)=0,"",VLOOKUP($A63,'NPDES eRule - Appenidix A'!$A$10:$O$379,14,FALSE))</f>
        <v>Yes</v>
      </c>
    </row>
    <row r="64" spans="1:11" ht="25.5" x14ac:dyDescent="0.2">
      <c r="A64" s="52"/>
      <c r="B64" s="9" t="s">
        <v>518</v>
      </c>
      <c r="C64" s="72"/>
      <c r="D64" s="25"/>
      <c r="E64" s="25"/>
      <c r="F64" s="25" t="str">
        <f>IF(LEN($A64)=0,"",VLOOKUP($A64,'NPDES eRule - Appenidix A'!$A$10:$O$379,9,FALSE))</f>
        <v/>
      </c>
      <c r="G64" s="53" t="str">
        <f>IF(LEN($A64)=0,"",VLOOKUP($A64,'NPDES eRule - Appenidix A'!$A$10:$O$379,10,FALSE))</f>
        <v/>
      </c>
      <c r="H64" s="53" t="str">
        <f>IF(LEN($A64)=0,"",VLOOKUP($A64,'NPDES eRule - Appenidix A'!$A$10:$O$379,11,FALSE))</f>
        <v/>
      </c>
      <c r="I64" s="53" t="str">
        <f>IF(LEN($A64)=0,"",VLOOKUP($A64,'NPDES eRule - Appenidix A'!$A$10:$O$379,12,FALSE))</f>
        <v/>
      </c>
      <c r="J64" s="53" t="str">
        <f>IF(LEN($A64)=0,"",VLOOKUP($A64,'NPDES eRule - Appenidix A'!$A$10:$O$379,13,FALSE))</f>
        <v/>
      </c>
      <c r="K64" s="20" t="str">
        <f>IF(LEN($A64)=0,"",VLOOKUP($A64,'NPDES eRule - Appenidix A'!$A$10:$O$379,14,FALSE))</f>
        <v/>
      </c>
    </row>
    <row r="65" spans="1:11" x14ac:dyDescent="0.2">
      <c r="A65" s="8">
        <f t="shared" ref="A65:A70" si="2">IF(LEN(A64)=0,A63+1,A64+1)</f>
        <v>59</v>
      </c>
      <c r="B65" s="13" t="str">
        <f>VLOOKUP($A65,'NPDES eRule - Appenidix A'!$A$10:$J$379,2,FALSE)</f>
        <v>Permit Narrative Condition Code</v>
      </c>
      <c r="C65" s="69" t="s">
        <v>519</v>
      </c>
      <c r="D65" s="17" t="s">
        <v>520</v>
      </c>
      <c r="E65" s="17">
        <v>1</v>
      </c>
      <c r="F65" s="17">
        <f>IF(LEN($A65)=0,"",VLOOKUP($A65,'NPDES eRule - Appenidix A'!$A$10:$O$379,9,FALSE))</f>
        <v>2</v>
      </c>
      <c r="G65" s="50">
        <f>IF(LEN($A65)=0,"",VLOOKUP($A65,'NPDES eRule - Appenidix A'!$A$10:$O$379,10,FALSE))</f>
        <v>42725</v>
      </c>
      <c r="H65" s="50" t="str">
        <f>IF(LEN($A65)=0,"",VLOOKUP($A65,'NPDES eRule - Appenidix A'!$A$10:$O$379,11,FALSE))</f>
        <v>5.10</v>
      </c>
      <c r="I65" s="50" t="str">
        <f>IF(LEN($A65)=0,"",VLOOKUP($A65,'NPDES eRule - Appenidix A'!$A$10:$O$379,12,FALSE))</f>
        <v/>
      </c>
      <c r="J65" s="50" t="str">
        <f>IF(LEN($A65)=0,"",VLOOKUP($A65,'NPDES eRule - Appenidix A'!$A$10:$O$379,13,FALSE))</f>
        <v>ICIS-NPDES</v>
      </c>
      <c r="K65" s="16" t="str">
        <f>IF(LEN($A65)=0,"",VLOOKUP($A65,'NPDES eRule - Appenidix A'!$A$10:$O$379,14,FALSE))</f>
        <v>Yes</v>
      </c>
    </row>
    <row r="66" spans="1:11" x14ac:dyDescent="0.2">
      <c r="A66" s="8">
        <f t="shared" si="2"/>
        <v>60</v>
      </c>
      <c r="B66" s="13" t="str">
        <f>VLOOKUP($A66,'NPDES eRule - Appenidix A'!$A$10:$J$379,2,FALSE)</f>
        <v>Permit Narrative Condition Number</v>
      </c>
      <c r="C66" s="69" t="s">
        <v>521</v>
      </c>
      <c r="D66" s="17" t="s">
        <v>520</v>
      </c>
      <c r="E66" s="17">
        <v>1</v>
      </c>
      <c r="F66" s="17">
        <f>IF(LEN($A66)=0,"",VLOOKUP($A66,'NPDES eRule - Appenidix A'!$A$10:$O$379,9,FALSE))</f>
        <v>2</v>
      </c>
      <c r="G66" s="50">
        <f>IF(LEN($A66)=0,"",VLOOKUP($A66,'NPDES eRule - Appenidix A'!$A$10:$O$379,10,FALSE))</f>
        <v>42725</v>
      </c>
      <c r="H66" s="50" t="str">
        <f>IF(LEN($A66)=0,"",VLOOKUP($A66,'NPDES eRule - Appenidix A'!$A$10:$O$379,11,FALSE))</f>
        <v>5.10</v>
      </c>
      <c r="I66" s="50" t="str">
        <f>IF(LEN($A66)=0,"",VLOOKUP($A66,'NPDES eRule - Appenidix A'!$A$10:$O$379,12,FALSE))</f>
        <v/>
      </c>
      <c r="J66" s="50" t="str">
        <f>IF(LEN($A66)=0,"",VLOOKUP($A66,'NPDES eRule - Appenidix A'!$A$10:$O$379,13,FALSE))</f>
        <v>ICIS-NPDES</v>
      </c>
      <c r="K66" s="16" t="str">
        <f>IF(LEN($A66)=0,"",VLOOKUP($A66,'NPDES eRule - Appenidix A'!$A$10:$O$379,14,FALSE))</f>
        <v>Yes</v>
      </c>
    </row>
    <row r="67" spans="1:11" ht="38.25" x14ac:dyDescent="0.2">
      <c r="A67" s="8">
        <f t="shared" si="2"/>
        <v>61</v>
      </c>
      <c r="B67" s="13" t="str">
        <f>VLOOKUP($A67,'NPDES eRule - Appenidix A'!$A$10:$J$379,2,FALSE)</f>
        <v>Permit Schedule Date</v>
      </c>
      <c r="C67" s="69" t="s">
        <v>522</v>
      </c>
      <c r="D67" s="17" t="s">
        <v>520</v>
      </c>
      <c r="E67" s="17">
        <v>1</v>
      </c>
      <c r="F67" s="17">
        <f>IF(LEN($A67)=0,"",VLOOKUP($A67,'NPDES eRule - Appenidix A'!$A$10:$O$379,9,FALSE))</f>
        <v>2</v>
      </c>
      <c r="G67" s="50">
        <f>IF(LEN($A67)=0,"",VLOOKUP($A67,'NPDES eRule - Appenidix A'!$A$10:$O$379,10,FALSE))</f>
        <v>42725</v>
      </c>
      <c r="H67" s="50" t="str">
        <f>IF(LEN($A67)=0,"",VLOOKUP($A67,'NPDES eRule - Appenidix A'!$A$10:$O$379,11,FALSE))</f>
        <v>5.10</v>
      </c>
      <c r="I67" s="50" t="str">
        <f>IF(LEN($A67)=0,"",VLOOKUP($A67,'NPDES eRule - Appenidix A'!$A$10:$O$379,12,FALSE))</f>
        <v/>
      </c>
      <c r="J67" s="50" t="str">
        <f>IF(LEN($A67)=0,"",VLOOKUP($A67,'NPDES eRule - Appenidix A'!$A$10:$O$379,13,FALSE))</f>
        <v>ICIS-NPDES</v>
      </c>
      <c r="K67" s="16" t="str">
        <f>IF(LEN($A67)=0,"",VLOOKUP($A67,'NPDES eRule - Appenidix A'!$A$10:$O$379,14,FALSE))</f>
        <v>Yes</v>
      </c>
    </row>
    <row r="68" spans="1:11" ht="25.5" x14ac:dyDescent="0.2">
      <c r="A68" s="8">
        <f t="shared" si="2"/>
        <v>62</v>
      </c>
      <c r="B68" s="13" t="str">
        <f>VLOOKUP($A68,'NPDES eRule - Appenidix A'!$A$10:$J$379,2,FALSE)</f>
        <v>Permit Schedule Actual Date</v>
      </c>
      <c r="C68" s="69" t="s">
        <v>523</v>
      </c>
      <c r="D68" s="17" t="s">
        <v>520</v>
      </c>
      <c r="E68" s="17">
        <v>1</v>
      </c>
      <c r="F68" s="17">
        <f>IF(LEN($A68)=0,"",VLOOKUP($A68,'NPDES eRule - Appenidix A'!$A$10:$O$379,9,FALSE))</f>
        <v>2</v>
      </c>
      <c r="G68" s="50">
        <f>IF(LEN($A68)=0,"",VLOOKUP($A68,'NPDES eRule - Appenidix A'!$A$10:$O$379,10,FALSE))</f>
        <v>42725</v>
      </c>
      <c r="H68" s="50" t="str">
        <f>IF(LEN($A68)=0,"",VLOOKUP($A68,'NPDES eRule - Appenidix A'!$A$10:$O$379,11,FALSE))</f>
        <v>5.10</v>
      </c>
      <c r="I68" s="50" t="str">
        <f>IF(LEN($A68)=0,"",VLOOKUP($A68,'NPDES eRule - Appenidix A'!$A$10:$O$379,12,FALSE))</f>
        <v/>
      </c>
      <c r="J68" s="50" t="str">
        <f>IF(LEN($A68)=0,"",VLOOKUP($A68,'NPDES eRule - Appenidix A'!$A$10:$O$379,13,FALSE))</f>
        <v>ICIS-NPDES</v>
      </c>
      <c r="K68" s="16" t="str">
        <f>IF(LEN($A68)=0,"",VLOOKUP($A68,'NPDES eRule - Appenidix A'!$A$10:$O$379,14,FALSE))</f>
        <v>Yes</v>
      </c>
    </row>
    <row r="69" spans="1:11" ht="51" x14ac:dyDescent="0.2">
      <c r="A69" s="8">
        <f t="shared" si="2"/>
        <v>63</v>
      </c>
      <c r="B69" s="13" t="str">
        <f>VLOOKUP($A69,'NPDES eRule - Appenidix A'!$A$10:$J$379,2,FALSE)</f>
        <v>Required Report Received Date</v>
      </c>
      <c r="C69" s="69" t="s">
        <v>524</v>
      </c>
      <c r="D69" s="17" t="s">
        <v>520</v>
      </c>
      <c r="E69" s="17">
        <v>1</v>
      </c>
      <c r="F69" s="17">
        <f>IF(LEN($A69)=0,"",VLOOKUP($A69,'NPDES eRule - Appenidix A'!$A$10:$O$379,9,FALSE))</f>
        <v>2</v>
      </c>
      <c r="G69" s="50">
        <f>IF(LEN($A69)=0,"",VLOOKUP($A69,'NPDES eRule - Appenidix A'!$A$10:$O$379,10,FALSE))</f>
        <v>42725</v>
      </c>
      <c r="H69" s="50" t="str">
        <f>IF(LEN($A69)=0,"",VLOOKUP($A69,'NPDES eRule - Appenidix A'!$A$10:$O$379,11,FALSE))</f>
        <v>5.10</v>
      </c>
      <c r="I69" s="50" t="str">
        <f>IF(LEN($A69)=0,"",VLOOKUP($A69,'NPDES eRule - Appenidix A'!$A$10:$O$379,12,FALSE))</f>
        <v/>
      </c>
      <c r="J69" s="50" t="str">
        <f>IF(LEN($A69)=0,"",VLOOKUP($A69,'NPDES eRule - Appenidix A'!$A$10:$O$379,13,FALSE))</f>
        <v>ICIS-NPDES</v>
      </c>
      <c r="K69" s="16" t="str">
        <f>IF(LEN($A69)=0,"",VLOOKUP($A69,'NPDES eRule - Appenidix A'!$A$10:$O$379,14,FALSE))</f>
        <v>Yes</v>
      </c>
    </row>
    <row r="70" spans="1:11" ht="25.5" x14ac:dyDescent="0.2">
      <c r="A70" s="8">
        <f t="shared" si="2"/>
        <v>64</v>
      </c>
      <c r="B70" s="13" t="str">
        <f>VLOOKUP($A70,'NPDES eRule - Appenidix A'!$A$10:$J$379,2,FALSE)</f>
        <v>Permit Schedule Event Code</v>
      </c>
      <c r="C70" s="69" t="s">
        <v>525</v>
      </c>
      <c r="D70" s="17" t="s">
        <v>520</v>
      </c>
      <c r="E70" s="17">
        <v>1</v>
      </c>
      <c r="F70" s="17">
        <f>IF(LEN($A70)=0,"",VLOOKUP($A70,'NPDES eRule - Appenidix A'!$A$10:$O$379,9,FALSE))</f>
        <v>2</v>
      </c>
      <c r="G70" s="50">
        <f>IF(LEN($A70)=0,"",VLOOKUP($A70,'NPDES eRule - Appenidix A'!$A$10:$O$379,10,FALSE))</f>
        <v>42725</v>
      </c>
      <c r="H70" s="50" t="str">
        <f>IF(LEN($A70)=0,"",VLOOKUP($A70,'NPDES eRule - Appenidix A'!$A$10:$O$379,11,FALSE))</f>
        <v>5.10</v>
      </c>
      <c r="I70" s="50" t="str">
        <f>IF(LEN($A70)=0,"",VLOOKUP($A70,'NPDES eRule - Appenidix A'!$A$10:$O$379,12,FALSE))</f>
        <v/>
      </c>
      <c r="J70" s="50" t="str">
        <f>IF(LEN($A70)=0,"",VLOOKUP($A70,'NPDES eRule - Appenidix A'!$A$10:$O$379,13,FALSE))</f>
        <v>ICIS-NPDES</v>
      </c>
      <c r="K70" s="16" t="str">
        <f>IF(LEN($A70)=0,"",VLOOKUP($A70,'NPDES eRule - Appenidix A'!$A$10:$O$379,14,FALSE))</f>
        <v>Yes</v>
      </c>
    </row>
    <row r="71" spans="1:11" x14ac:dyDescent="0.2">
      <c r="A71" s="52"/>
      <c r="B71" s="9" t="s">
        <v>526</v>
      </c>
      <c r="C71" s="72"/>
      <c r="D71" s="25"/>
      <c r="E71" s="25"/>
      <c r="F71" s="20" t="str">
        <f>IF(LEN($A71)=0,"",VLOOKUP($A71,'NPDES eRule - Appenidix A'!$A$10:$O$379,9,FALSE))</f>
        <v/>
      </c>
      <c r="G71" s="52" t="str">
        <f>IF(LEN($A71)=0,"",VLOOKUP($A71,'NPDES eRule - Appenidix A'!$A$10:$O$379,10,FALSE))</f>
        <v/>
      </c>
      <c r="H71" s="52" t="str">
        <f>IF(LEN($A71)=0,"",VLOOKUP($A71,'NPDES eRule - Appenidix A'!$A$10:$O$379,11,FALSE))</f>
        <v/>
      </c>
      <c r="I71" s="52" t="str">
        <f>IF(LEN($A71)=0,"",VLOOKUP($A71,'NPDES eRule - Appenidix A'!$A$10:$O$379,12,FALSE))</f>
        <v/>
      </c>
      <c r="J71" s="52" t="str">
        <f>IF(LEN($A71)=0,"",VLOOKUP($A71,'NPDES eRule - Appenidix A'!$A$10:$O$379,13,FALSE))</f>
        <v/>
      </c>
      <c r="K71" s="20" t="str">
        <f>IF(LEN($A71)=0,"",VLOOKUP($A71,'NPDES eRule - Appenidix A'!$A$10:$O$379,14,FALSE))</f>
        <v/>
      </c>
    </row>
    <row r="72" spans="1:11" ht="51" x14ac:dyDescent="0.2">
      <c r="A72" s="8">
        <f t="shared" ref="A72:A77" si="3">IF(LEN(A71)=0,A70+1,A71+1)</f>
        <v>65</v>
      </c>
      <c r="B72" s="13" t="str">
        <f>VLOOKUP($A72,'NPDES eRule - Appenidix A'!$A$10:$J$379,2,FALSE)</f>
        <v>Permitted Feature Application Actual Average Flow (MGD)</v>
      </c>
      <c r="C72" s="69" t="s">
        <v>527</v>
      </c>
      <c r="D72" s="17" t="s">
        <v>467</v>
      </c>
      <c r="E72" s="17" t="s">
        <v>451</v>
      </c>
      <c r="F72" s="17">
        <f>IF(LEN($A72)=0,"",VLOOKUP($A72,'NPDES eRule - Appenidix A'!$A$10:$O$379,9,FALSE))</f>
        <v>2</v>
      </c>
      <c r="G72" s="50">
        <f>IF(LEN($A72)=0,"",VLOOKUP($A72,'NPDES eRule - Appenidix A'!$A$10:$O$379,10,FALSE))</f>
        <v>42725</v>
      </c>
      <c r="H72" s="50" t="str">
        <f>IF(LEN($A72)=0,"",VLOOKUP($A72,'NPDES eRule - Appenidix A'!$A$10:$O$379,11,FALSE))</f>
        <v>5.10</v>
      </c>
      <c r="I72" s="50" t="str">
        <f>IF(LEN($A72)=0,"",VLOOKUP($A72,'NPDES eRule - Appenidix A'!$A$10:$O$379,12,FALSE))</f>
        <v/>
      </c>
      <c r="J72" s="50" t="str">
        <f>IF(LEN($A72)=0,"",VLOOKUP($A72,'NPDES eRule - Appenidix A'!$A$10:$O$379,13,FALSE))</f>
        <v>ICIS-NPDES</v>
      </c>
      <c r="K72" s="16" t="str">
        <f>IF(LEN($A72)=0,"",VLOOKUP($A72,'NPDES eRule - Appenidix A'!$A$10:$O$379,14,FALSE))</f>
        <v>Yes</v>
      </c>
    </row>
    <row r="73" spans="1:11" ht="25.5" x14ac:dyDescent="0.2">
      <c r="A73" s="8">
        <f t="shared" si="3"/>
        <v>66</v>
      </c>
      <c r="B73" s="13" t="str">
        <f>VLOOKUP($A73,'NPDES eRule - Appenidix A'!$A$10:$J$379,2,FALSE)</f>
        <v>Permitted Feature Identifier (Permit)</v>
      </c>
      <c r="C73" s="69" t="s">
        <v>528</v>
      </c>
      <c r="D73" s="17" t="s">
        <v>467</v>
      </c>
      <c r="E73" s="17" t="s">
        <v>451</v>
      </c>
      <c r="F73" s="17">
        <f>IF(LEN($A73)=0,"",VLOOKUP($A73,'NPDES eRule - Appenidix A'!$A$10:$O$379,9,FALSE))</f>
        <v>1</v>
      </c>
      <c r="G73" s="50">
        <f>IF(LEN($A73)=0,"",VLOOKUP($A73,'NPDES eRule - Appenidix A'!$A$10:$O$379,10,FALSE))</f>
        <v>42634</v>
      </c>
      <c r="H73" s="50" t="str">
        <f>IF(LEN($A73)=0,"",VLOOKUP($A73,'NPDES eRule - Appenidix A'!$A$10:$O$379,11,FALSE))</f>
        <v>5.10</v>
      </c>
      <c r="I73" s="50" t="str">
        <f>IF(LEN($A73)=0,"",VLOOKUP($A73,'NPDES eRule - Appenidix A'!$A$10:$O$379,12,FALSE))</f>
        <v/>
      </c>
      <c r="J73" s="50" t="str">
        <f>IF(LEN($A73)=0,"",VLOOKUP($A73,'NPDES eRule - Appenidix A'!$A$10:$O$379,13,FALSE))</f>
        <v>ICIS-NPDES</v>
      </c>
      <c r="K73" s="16" t="str">
        <f>IF(LEN($A73)=0,"",VLOOKUP($A73,'NPDES eRule - Appenidix A'!$A$10:$O$379,14,FALSE))</f>
        <v>Yes</v>
      </c>
    </row>
    <row r="74" spans="1:11" ht="25.5" x14ac:dyDescent="0.2">
      <c r="A74" s="8">
        <f t="shared" si="3"/>
        <v>67</v>
      </c>
      <c r="B74" s="13" t="str">
        <f>VLOOKUP($A74,'NPDES eRule - Appenidix A'!$A$10:$J$379,2,FALSE)</f>
        <v>Permitted Feature Type</v>
      </c>
      <c r="C74" s="69" t="s">
        <v>529</v>
      </c>
      <c r="D74" s="17" t="s">
        <v>467</v>
      </c>
      <c r="E74" s="17" t="s">
        <v>451</v>
      </c>
      <c r="F74" s="17">
        <f>IF(LEN($A74)=0,"",VLOOKUP($A74,'NPDES eRule - Appenidix A'!$A$10:$O$379,9,FALSE))</f>
        <v>1</v>
      </c>
      <c r="G74" s="50">
        <f>IF(LEN($A74)=0,"",VLOOKUP($A74,'NPDES eRule - Appenidix A'!$A$10:$O$379,10,FALSE))</f>
        <v>42634</v>
      </c>
      <c r="H74" s="50" t="str">
        <f>IF(LEN($A74)=0,"",VLOOKUP($A74,'NPDES eRule - Appenidix A'!$A$10:$O$379,11,FALSE))</f>
        <v>5.10</v>
      </c>
      <c r="I74" s="50" t="str">
        <f>IF(LEN($A74)=0,"",VLOOKUP($A74,'NPDES eRule - Appenidix A'!$A$10:$O$379,12,FALSE))</f>
        <v/>
      </c>
      <c r="J74" s="50" t="str">
        <f>IF(LEN($A74)=0,"",VLOOKUP($A74,'NPDES eRule - Appenidix A'!$A$10:$O$379,13,FALSE))</f>
        <v>ICIS-NPDES</v>
      </c>
      <c r="K74" s="16" t="str">
        <f>IF(LEN($A74)=0,"",VLOOKUP($A74,'NPDES eRule - Appenidix A'!$A$10:$O$379,14,FALSE))</f>
        <v>Yes</v>
      </c>
    </row>
    <row r="75" spans="1:11" ht="51" x14ac:dyDescent="0.2">
      <c r="A75" s="8">
        <f t="shared" si="3"/>
        <v>68</v>
      </c>
      <c r="B75" s="13" t="str">
        <f>VLOOKUP($A75,'NPDES eRule - Appenidix A'!$A$10:$J$379,2,FALSE)</f>
        <v>Waterbody Name for Permitted Feature</v>
      </c>
      <c r="C75" s="69" t="s">
        <v>530</v>
      </c>
      <c r="D75" s="16" t="s">
        <v>531</v>
      </c>
      <c r="E75" s="16" t="s">
        <v>451</v>
      </c>
      <c r="F75" s="17">
        <f>IF(LEN($A75)=0,"",VLOOKUP($A75,'NPDES eRule - Appenidix A'!$A$10:$O$379,9,FALSE))</f>
        <v>2</v>
      </c>
      <c r="G75" s="50">
        <f>IF(LEN($A75)=0,"",VLOOKUP($A75,'NPDES eRule - Appenidix A'!$A$10:$O$379,10,FALSE))</f>
        <v>42725</v>
      </c>
      <c r="H75" s="50" t="str">
        <f>IF(LEN($A75)=0,"",VLOOKUP($A75,'NPDES eRule - Appenidix A'!$A$10:$O$379,11,FALSE))</f>
        <v>5.10</v>
      </c>
      <c r="I75" s="50" t="str">
        <f>IF(LEN($A75)=0,"",VLOOKUP($A75,'NPDES eRule - Appenidix A'!$A$10:$O$379,12,FALSE))</f>
        <v/>
      </c>
      <c r="J75" s="50" t="str">
        <f>IF(LEN($A75)=0,"",VLOOKUP($A75,'NPDES eRule - Appenidix A'!$A$10:$O$379,13,FALSE))</f>
        <v>ICIS-NPDES</v>
      </c>
      <c r="K75" s="16" t="str">
        <f>IF(LEN($A75)=0,"",VLOOKUP($A75,'NPDES eRule - Appenidix A'!$A$10:$O$379,14,FALSE))</f>
        <v>Yes</v>
      </c>
    </row>
    <row r="76" spans="1:11" ht="38.25" x14ac:dyDescent="0.2">
      <c r="A76" s="8">
        <f t="shared" si="3"/>
        <v>69</v>
      </c>
      <c r="B76" s="13" t="str">
        <f>VLOOKUP($A76,'NPDES eRule - Appenidix A'!$A$10:$J$379,2,FALSE)</f>
        <v>Permitted Feature Longitude</v>
      </c>
      <c r="C76" s="69" t="s">
        <v>532</v>
      </c>
      <c r="D76" s="17" t="s">
        <v>533</v>
      </c>
      <c r="E76" s="17" t="s">
        <v>451</v>
      </c>
      <c r="F76" s="17">
        <f>IF(LEN($A76)=0,"",VLOOKUP($A76,'NPDES eRule - Appenidix A'!$A$10:$O$379,9,FALSE))</f>
        <v>2</v>
      </c>
      <c r="G76" s="50">
        <f>IF(LEN($A76)=0,"",VLOOKUP($A76,'NPDES eRule - Appenidix A'!$A$10:$O$379,10,FALSE))</f>
        <v>42725</v>
      </c>
      <c r="H76" s="50" t="str">
        <f>IF(LEN($A76)=0,"",VLOOKUP($A76,'NPDES eRule - Appenidix A'!$A$10:$O$379,11,FALSE))</f>
        <v>5.10</v>
      </c>
      <c r="I76" s="50" t="str">
        <f>IF(LEN($A76)=0,"",VLOOKUP($A76,'NPDES eRule - Appenidix A'!$A$10:$O$379,12,FALSE))</f>
        <v/>
      </c>
      <c r="J76" s="50" t="str">
        <f>IF(LEN($A76)=0,"",VLOOKUP($A76,'NPDES eRule - Appenidix A'!$A$10:$O$379,13,FALSE))</f>
        <v>ICIS-NPDES</v>
      </c>
      <c r="K76" s="16" t="str">
        <f>IF(LEN($A76)=0,"",VLOOKUP($A76,'NPDES eRule - Appenidix A'!$A$10:$O$379,14,FALSE))</f>
        <v>Yes</v>
      </c>
    </row>
    <row r="77" spans="1:11" ht="38.25" x14ac:dyDescent="0.2">
      <c r="A77" s="8">
        <f t="shared" si="3"/>
        <v>70</v>
      </c>
      <c r="B77" s="13" t="str">
        <f>VLOOKUP($A77,'NPDES eRule - Appenidix A'!$A$10:$J$379,2,FALSE)</f>
        <v>Permitted Feature Latitude</v>
      </c>
      <c r="C77" s="69" t="s">
        <v>534</v>
      </c>
      <c r="D77" s="17" t="s">
        <v>533</v>
      </c>
      <c r="E77" s="17" t="s">
        <v>451</v>
      </c>
      <c r="F77" s="17">
        <f>IF(LEN($A77)=0,"",VLOOKUP($A77,'NPDES eRule - Appenidix A'!$A$10:$O$379,9,FALSE))</f>
        <v>2</v>
      </c>
      <c r="G77" s="50">
        <f>IF(LEN($A77)=0,"",VLOOKUP($A77,'NPDES eRule - Appenidix A'!$A$10:$O$379,10,FALSE))</f>
        <v>42725</v>
      </c>
      <c r="H77" s="50" t="str">
        <f>IF(LEN($A77)=0,"",VLOOKUP($A77,'NPDES eRule - Appenidix A'!$A$10:$O$379,11,FALSE))</f>
        <v>5.10</v>
      </c>
      <c r="I77" s="50" t="str">
        <f>IF(LEN($A77)=0,"",VLOOKUP($A77,'NPDES eRule - Appenidix A'!$A$10:$O$379,12,FALSE))</f>
        <v/>
      </c>
      <c r="J77" s="50" t="str">
        <f>IF(LEN($A77)=0,"",VLOOKUP($A77,'NPDES eRule - Appenidix A'!$A$10:$O$379,13,FALSE))</f>
        <v>ICIS-NPDES</v>
      </c>
      <c r="K77" s="16" t="str">
        <f>IF(LEN($A77)=0,"",VLOOKUP($A77,'NPDES eRule - Appenidix A'!$A$10:$O$379,14,FALSE))</f>
        <v>Yes</v>
      </c>
    </row>
    <row r="78" spans="1:11" x14ac:dyDescent="0.2">
      <c r="A78" s="52"/>
      <c r="B78" s="9" t="s">
        <v>535</v>
      </c>
      <c r="C78" s="71"/>
      <c r="D78" s="20"/>
      <c r="E78" s="25"/>
      <c r="F78" s="20" t="str">
        <f>IF(LEN($A78)=0,"",VLOOKUP($A78,'NPDES eRule - Appenidix A'!$A$10:$O$379,9,FALSE))</f>
        <v/>
      </c>
      <c r="G78" s="52" t="str">
        <f>IF(LEN($A78)=0,"",VLOOKUP($A78,'NPDES eRule - Appenidix A'!$A$10:$O$379,10,FALSE))</f>
        <v/>
      </c>
      <c r="H78" s="52" t="str">
        <f>IF(LEN($A78)=0,"",VLOOKUP($A78,'NPDES eRule - Appenidix A'!$A$10:$O$379,11,FALSE))</f>
        <v/>
      </c>
      <c r="I78" s="52" t="str">
        <f>IF(LEN($A78)=0,"",VLOOKUP($A78,'NPDES eRule - Appenidix A'!$A$10:$O$379,12,FALSE))</f>
        <v/>
      </c>
      <c r="J78" s="52" t="str">
        <f>IF(LEN($A78)=0,"",VLOOKUP($A78,'NPDES eRule - Appenidix A'!$A$10:$O$379,13,FALSE))</f>
        <v/>
      </c>
      <c r="K78" s="20" t="str">
        <f>IF(LEN($A78)=0,"",VLOOKUP($A78,'NPDES eRule - Appenidix A'!$A$10:$O$379,14,FALSE))</f>
        <v/>
      </c>
    </row>
    <row r="79" spans="1:11" ht="25.5" x14ac:dyDescent="0.2">
      <c r="A79" s="8">
        <f t="shared" ref="A79:A88" si="4">IF(LEN(A78)=0,A77+1,A78+1)</f>
        <v>71</v>
      </c>
      <c r="B79" s="13" t="str">
        <f>VLOOKUP($A79,'NPDES eRule - Appenidix A'!$A$10:$J$379,2,FALSE)</f>
        <v>Limit Set Designator</v>
      </c>
      <c r="C79" s="69" t="s">
        <v>536</v>
      </c>
      <c r="D79" s="17" t="s">
        <v>537</v>
      </c>
      <c r="E79" s="17">
        <v>1</v>
      </c>
      <c r="F79" s="17">
        <f>IF(LEN($A79)=0,"",VLOOKUP($A79,'NPDES eRule - Appenidix A'!$A$10:$O$379,9,FALSE))</f>
        <v>1</v>
      </c>
      <c r="G79" s="50">
        <f>IF(LEN($A79)=0,"",VLOOKUP($A79,'NPDES eRule - Appenidix A'!$A$10:$O$379,10,FALSE))</f>
        <v>42634</v>
      </c>
      <c r="H79" s="50" t="str">
        <f>IF(LEN($A79)=0,"",VLOOKUP($A79,'NPDES eRule - Appenidix A'!$A$10:$O$379,11,FALSE))</f>
        <v>5.10</v>
      </c>
      <c r="I79" s="50" t="str">
        <f>IF(LEN($A79)=0,"",VLOOKUP($A79,'NPDES eRule - Appenidix A'!$A$10:$O$379,12,FALSE))</f>
        <v/>
      </c>
      <c r="J79" s="50" t="str">
        <f>IF(LEN($A79)=0,"",VLOOKUP($A79,'NPDES eRule - Appenidix A'!$A$10:$O$379,13,FALSE))</f>
        <v>ICIS-NPDES</v>
      </c>
      <c r="K79" s="16" t="str">
        <f>IF(LEN($A79)=0,"",VLOOKUP($A79,'NPDES eRule - Appenidix A'!$A$10:$O$379,14,FALSE))</f>
        <v>Yes</v>
      </c>
    </row>
    <row r="80" spans="1:11" x14ac:dyDescent="0.2">
      <c r="A80" s="8">
        <f t="shared" si="4"/>
        <v>72</v>
      </c>
      <c r="B80" s="13" t="str">
        <f>VLOOKUP($A80,'NPDES eRule - Appenidix A'!$A$10:$J$379,2,FALSE)</f>
        <v>Limit Set Type</v>
      </c>
      <c r="C80" s="69" t="s">
        <v>538</v>
      </c>
      <c r="D80" s="17" t="s">
        <v>537</v>
      </c>
      <c r="E80" s="17">
        <v>1</v>
      </c>
      <c r="F80" s="17">
        <f>IF(LEN($A80)=0,"",VLOOKUP($A80,'NPDES eRule - Appenidix A'!$A$10:$O$379,9,FALSE))</f>
        <v>1</v>
      </c>
      <c r="G80" s="50">
        <f>IF(LEN($A80)=0,"",VLOOKUP($A80,'NPDES eRule - Appenidix A'!$A$10:$O$379,10,FALSE))</f>
        <v>42634</v>
      </c>
      <c r="H80" s="50" t="str">
        <f>IF(LEN($A80)=0,"",VLOOKUP($A80,'NPDES eRule - Appenidix A'!$A$10:$O$379,11,FALSE))</f>
        <v>5.10</v>
      </c>
      <c r="I80" s="50" t="str">
        <f>IF(LEN($A80)=0,"",VLOOKUP($A80,'NPDES eRule - Appenidix A'!$A$10:$O$379,12,FALSE))</f>
        <v/>
      </c>
      <c r="J80" s="50" t="str">
        <f>IF(LEN($A80)=0,"",VLOOKUP($A80,'NPDES eRule - Appenidix A'!$A$10:$O$379,13,FALSE))</f>
        <v>ICIS-NPDES</v>
      </c>
      <c r="K80" s="16" t="str">
        <f>IF(LEN($A80)=0,"",VLOOKUP($A80,'NPDES eRule - Appenidix A'!$A$10:$O$379,14,FALSE))</f>
        <v>Yes</v>
      </c>
    </row>
    <row r="81" spans="1:11" ht="25.5" x14ac:dyDescent="0.2">
      <c r="A81" s="8">
        <f t="shared" si="4"/>
        <v>73</v>
      </c>
      <c r="B81" s="13" t="str">
        <f>VLOOKUP($A81,'NPDES eRule - Appenidix A'!$A$10:$J$379,2,FALSE)</f>
        <v>Modification Effective Date (Limit Set)</v>
      </c>
      <c r="C81" s="69" t="s">
        <v>539</v>
      </c>
      <c r="D81" s="17" t="s">
        <v>537</v>
      </c>
      <c r="E81" s="17">
        <v>1</v>
      </c>
      <c r="F81" s="17">
        <f>IF(LEN($A81)=0,"",VLOOKUP($A81,'NPDES eRule - Appenidix A'!$A$10:$O$379,9,FALSE))</f>
        <v>1</v>
      </c>
      <c r="G81" s="50">
        <f>IF(LEN($A81)=0,"",VLOOKUP($A81,'NPDES eRule - Appenidix A'!$A$10:$O$379,10,FALSE))</f>
        <v>42634</v>
      </c>
      <c r="H81" s="50" t="str">
        <f>IF(LEN($A81)=0,"",VLOOKUP($A81,'NPDES eRule - Appenidix A'!$A$10:$O$379,11,FALSE))</f>
        <v>5.10</v>
      </c>
      <c r="I81" s="50" t="str">
        <f>IF(LEN($A81)=0,"",VLOOKUP($A81,'NPDES eRule - Appenidix A'!$A$10:$O$379,12,FALSE))</f>
        <v/>
      </c>
      <c r="J81" s="50" t="str">
        <f>IF(LEN($A81)=0,"",VLOOKUP($A81,'NPDES eRule - Appenidix A'!$A$10:$O$379,13,FALSE))</f>
        <v>ICIS-NPDES</v>
      </c>
      <c r="K81" s="16" t="str">
        <f>IF(LEN($A81)=0,"",VLOOKUP($A81,'NPDES eRule - Appenidix A'!$A$10:$O$379,14,FALSE))</f>
        <v>Yes</v>
      </c>
    </row>
    <row r="82" spans="1:11" ht="25.5" x14ac:dyDescent="0.2">
      <c r="A82" s="8">
        <f t="shared" si="4"/>
        <v>74</v>
      </c>
      <c r="B82" s="13" t="str">
        <f>VLOOKUP($A82,'NPDES eRule - Appenidix A'!$A$10:$J$379,2,FALSE)</f>
        <v>Modification Type (Limit Set)</v>
      </c>
      <c r="C82" s="69" t="s">
        <v>540</v>
      </c>
      <c r="D82" s="17" t="s">
        <v>537</v>
      </c>
      <c r="E82" s="17">
        <v>1</v>
      </c>
      <c r="F82" s="17">
        <f>IF(LEN($A82)=0,"",VLOOKUP($A82,'NPDES eRule - Appenidix A'!$A$10:$O$379,9,FALSE))</f>
        <v>1</v>
      </c>
      <c r="G82" s="50">
        <f>IF(LEN($A82)=0,"",VLOOKUP($A82,'NPDES eRule - Appenidix A'!$A$10:$O$379,10,FALSE))</f>
        <v>42634</v>
      </c>
      <c r="H82" s="50" t="str">
        <f>IF(LEN($A82)=0,"",VLOOKUP($A82,'NPDES eRule - Appenidix A'!$A$10:$O$379,11,FALSE))</f>
        <v>5.10</v>
      </c>
      <c r="I82" s="50" t="str">
        <f>IF(LEN($A82)=0,"",VLOOKUP($A82,'NPDES eRule - Appenidix A'!$A$10:$O$379,12,FALSE))</f>
        <v/>
      </c>
      <c r="J82" s="50" t="str">
        <f>IF(LEN($A82)=0,"",VLOOKUP($A82,'NPDES eRule - Appenidix A'!$A$10:$O$379,13,FALSE))</f>
        <v>ICIS-NPDES</v>
      </c>
      <c r="K82" s="16" t="str">
        <f>IF(LEN($A82)=0,"",VLOOKUP($A82,'NPDES eRule - Appenidix A'!$A$10:$O$379,14,FALSE))</f>
        <v>Yes</v>
      </c>
    </row>
    <row r="83" spans="1:11" ht="38.25" x14ac:dyDescent="0.2">
      <c r="A83" s="8">
        <f t="shared" si="4"/>
        <v>75</v>
      </c>
      <c r="B83" s="13" t="str">
        <f>VLOOKUP($A83,'NPDES eRule - Appenidix A'!$A$10:$J$379,2,FALSE)</f>
        <v>Initial Monitoring Date</v>
      </c>
      <c r="C83" s="69" t="s">
        <v>541</v>
      </c>
      <c r="D83" s="17" t="s">
        <v>537</v>
      </c>
      <c r="E83" s="17">
        <v>1</v>
      </c>
      <c r="F83" s="17">
        <f>IF(LEN($A83)=0,"",VLOOKUP($A83,'NPDES eRule - Appenidix A'!$A$10:$O$379,9,FALSE))</f>
        <v>1</v>
      </c>
      <c r="G83" s="50">
        <f>IF(LEN($A83)=0,"",VLOOKUP($A83,'NPDES eRule - Appenidix A'!$A$10:$O$379,10,FALSE))</f>
        <v>42634</v>
      </c>
      <c r="H83" s="50" t="str">
        <f>IF(LEN($A83)=0,"",VLOOKUP($A83,'NPDES eRule - Appenidix A'!$A$10:$O$379,11,FALSE))</f>
        <v>5.10</v>
      </c>
      <c r="I83" s="50" t="str">
        <f>IF(LEN($A83)=0,"",VLOOKUP($A83,'NPDES eRule - Appenidix A'!$A$10:$O$379,12,FALSE))</f>
        <v/>
      </c>
      <c r="J83" s="50" t="str">
        <f>IF(LEN($A83)=0,"",VLOOKUP($A83,'NPDES eRule - Appenidix A'!$A$10:$O$379,13,FALSE))</f>
        <v>ICIS-NPDES</v>
      </c>
      <c r="K83" s="16" t="str">
        <f>IF(LEN($A83)=0,"",VLOOKUP($A83,'NPDES eRule - Appenidix A'!$A$10:$O$379,14,FALSE))</f>
        <v>Yes</v>
      </c>
    </row>
    <row r="84" spans="1:11" ht="102" x14ac:dyDescent="0.2">
      <c r="A84" s="8">
        <f t="shared" si="4"/>
        <v>76</v>
      </c>
      <c r="B84" s="13" t="str">
        <f>VLOOKUP($A84,'NPDES eRule - Appenidix A'!$A$10:$J$379,2,FALSE)</f>
        <v>Initial DMR Due Date</v>
      </c>
      <c r="C84" s="69" t="s">
        <v>542</v>
      </c>
      <c r="D84" s="17" t="s">
        <v>537</v>
      </c>
      <c r="E84" s="17">
        <v>1</v>
      </c>
      <c r="F84" s="17">
        <f>IF(LEN($A84)=0,"",VLOOKUP($A84,'NPDES eRule - Appenidix A'!$A$10:$O$379,9,FALSE))</f>
        <v>1</v>
      </c>
      <c r="G84" s="50">
        <f>IF(LEN($A84)=0,"",VLOOKUP($A84,'NPDES eRule - Appenidix A'!$A$10:$O$379,10,FALSE))</f>
        <v>42634</v>
      </c>
      <c r="H84" s="50" t="str">
        <f>IF(LEN($A84)=0,"",VLOOKUP($A84,'NPDES eRule - Appenidix A'!$A$10:$O$379,11,FALSE))</f>
        <v>5.10</v>
      </c>
      <c r="I84" s="50" t="str">
        <f>IF(LEN($A84)=0,"",VLOOKUP($A84,'NPDES eRule - Appenidix A'!$A$10:$O$379,12,FALSE))</f>
        <v/>
      </c>
      <c r="J84" s="50" t="str">
        <f>IF(LEN($A84)=0,"",VLOOKUP($A84,'NPDES eRule - Appenidix A'!$A$10:$O$379,13,FALSE))</f>
        <v>ICIS-NPDES</v>
      </c>
      <c r="K84" s="16" t="str">
        <f>IF(LEN($A84)=0,"",VLOOKUP($A84,'NPDES eRule - Appenidix A'!$A$10:$O$379,14,FALSE))</f>
        <v>Yes</v>
      </c>
    </row>
    <row r="85" spans="1:11" ht="25.5" x14ac:dyDescent="0.2">
      <c r="A85" s="8">
        <f t="shared" si="4"/>
        <v>77</v>
      </c>
      <c r="B85" s="13" t="str">
        <f>VLOOKUP($A85,'NPDES eRule - Appenidix A'!$A$10:$J$379,2,FALSE)</f>
        <v>Number of Report Units</v>
      </c>
      <c r="C85" s="69" t="s">
        <v>543</v>
      </c>
      <c r="D85" s="17" t="s">
        <v>537</v>
      </c>
      <c r="E85" s="17">
        <v>1</v>
      </c>
      <c r="F85" s="17">
        <f>IF(LEN($A85)=0,"",VLOOKUP($A85,'NPDES eRule - Appenidix A'!$A$10:$O$379,9,FALSE))</f>
        <v>1</v>
      </c>
      <c r="G85" s="50">
        <f>IF(LEN($A85)=0,"",VLOOKUP($A85,'NPDES eRule - Appenidix A'!$A$10:$O$379,10,FALSE))</f>
        <v>42634</v>
      </c>
      <c r="H85" s="50" t="str">
        <f>IF(LEN($A85)=0,"",VLOOKUP($A85,'NPDES eRule - Appenidix A'!$A$10:$O$379,11,FALSE))</f>
        <v>5.10</v>
      </c>
      <c r="I85" s="50" t="str">
        <f>IF(LEN($A85)=0,"",VLOOKUP($A85,'NPDES eRule - Appenidix A'!$A$10:$O$379,12,FALSE))</f>
        <v/>
      </c>
      <c r="J85" s="50" t="str">
        <f>IF(LEN($A85)=0,"",VLOOKUP($A85,'NPDES eRule - Appenidix A'!$A$10:$O$379,13,FALSE))</f>
        <v>ICIS-NPDES</v>
      </c>
      <c r="K85" s="16" t="str">
        <f>IF(LEN($A85)=0,"",VLOOKUP($A85,'NPDES eRule - Appenidix A'!$A$10:$O$379,14,FALSE))</f>
        <v>Yes</v>
      </c>
    </row>
    <row r="86" spans="1:11" ht="63.75" x14ac:dyDescent="0.2">
      <c r="A86" s="8">
        <f t="shared" si="4"/>
        <v>78</v>
      </c>
      <c r="B86" s="13" t="str">
        <f>VLOOKUP($A86,'NPDES eRule - Appenidix A'!$A$10:$J$379,2,FALSE)</f>
        <v>Number of Submission Units</v>
      </c>
      <c r="C86" s="69" t="s">
        <v>544</v>
      </c>
      <c r="D86" s="17" t="s">
        <v>537</v>
      </c>
      <c r="E86" s="17">
        <v>1</v>
      </c>
      <c r="F86" s="17">
        <f>IF(LEN($A86)=0,"",VLOOKUP($A86,'NPDES eRule - Appenidix A'!$A$10:$O$379,9,FALSE))</f>
        <v>1</v>
      </c>
      <c r="G86" s="50">
        <f>IF(LEN($A86)=0,"",VLOOKUP($A86,'NPDES eRule - Appenidix A'!$A$10:$O$379,10,FALSE))</f>
        <v>42634</v>
      </c>
      <c r="H86" s="50" t="str">
        <f>IF(LEN($A86)=0,"",VLOOKUP($A86,'NPDES eRule - Appenidix A'!$A$10:$O$379,11,FALSE))</f>
        <v>5.10</v>
      </c>
      <c r="I86" s="50" t="str">
        <f>IF(LEN($A86)=0,"",VLOOKUP($A86,'NPDES eRule - Appenidix A'!$A$10:$O$379,12,FALSE))</f>
        <v/>
      </c>
      <c r="J86" s="50" t="str">
        <f>IF(LEN($A86)=0,"",VLOOKUP($A86,'NPDES eRule - Appenidix A'!$A$10:$O$379,13,FALSE))</f>
        <v>ICIS-NPDES</v>
      </c>
      <c r="K86" s="16" t="str">
        <f>IF(LEN($A86)=0,"",VLOOKUP($A86,'NPDES eRule - Appenidix A'!$A$10:$O$379,14,FALSE))</f>
        <v>Yes</v>
      </c>
    </row>
    <row r="87" spans="1:11" ht="25.5" x14ac:dyDescent="0.2">
      <c r="A87" s="8">
        <f t="shared" si="4"/>
        <v>79</v>
      </c>
      <c r="B87" s="13" t="str">
        <f>VLOOKUP($A87,'NPDES eRule - Appenidix A'!$A$10:$J$379,2,FALSE)</f>
        <v>Limit Set Status</v>
      </c>
      <c r="C87" s="69" t="s">
        <v>545</v>
      </c>
      <c r="D87" s="17" t="s">
        <v>546</v>
      </c>
      <c r="E87" s="17">
        <v>1</v>
      </c>
      <c r="F87" s="17">
        <f>IF(LEN($A87)=0,"",VLOOKUP($A87,'NPDES eRule - Appenidix A'!$A$10:$O$379,9,FALSE))</f>
        <v>1</v>
      </c>
      <c r="G87" s="50">
        <f>IF(LEN($A87)=0,"",VLOOKUP($A87,'NPDES eRule - Appenidix A'!$A$10:$O$379,10,FALSE))</f>
        <v>42634</v>
      </c>
      <c r="H87" s="50" t="str">
        <f>IF(LEN($A87)=0,"",VLOOKUP($A87,'NPDES eRule - Appenidix A'!$A$10:$O$379,11,FALSE))</f>
        <v>5.10</v>
      </c>
      <c r="I87" s="50" t="str">
        <f>IF(LEN($A87)=0,"",VLOOKUP($A87,'NPDES eRule - Appenidix A'!$A$10:$O$379,12,FALSE))</f>
        <v/>
      </c>
      <c r="J87" s="50" t="str">
        <f>IF(LEN($A87)=0,"",VLOOKUP($A87,'NPDES eRule - Appenidix A'!$A$10:$O$379,13,FALSE))</f>
        <v>ICIS-NPDES</v>
      </c>
      <c r="K87" s="16" t="str">
        <f>IF(LEN($A87)=0,"",VLOOKUP($A87,'NPDES eRule - Appenidix A'!$A$10:$O$379,14,FALSE))</f>
        <v>Yes</v>
      </c>
    </row>
    <row r="88" spans="1:11" ht="25.5" x14ac:dyDescent="0.2">
      <c r="A88" s="8">
        <f t="shared" si="4"/>
        <v>80</v>
      </c>
      <c r="B88" s="13" t="str">
        <f>VLOOKUP($A88,'NPDES eRule - Appenidix A'!$A$10:$J$379,2,FALSE)</f>
        <v>Limit Set Status Start Date</v>
      </c>
      <c r="C88" s="69" t="s">
        <v>547</v>
      </c>
      <c r="D88" s="17" t="s">
        <v>479</v>
      </c>
      <c r="E88" s="17">
        <v>1</v>
      </c>
      <c r="F88" s="17">
        <f>IF(LEN($A88)=0,"",VLOOKUP($A88,'NPDES eRule - Appenidix A'!$A$10:$O$379,9,FALSE))</f>
        <v>1</v>
      </c>
      <c r="G88" s="50">
        <f>IF(LEN($A88)=0,"",VLOOKUP($A88,'NPDES eRule - Appenidix A'!$A$10:$O$379,10,FALSE))</f>
        <v>42634</v>
      </c>
      <c r="H88" s="50" t="str">
        <f>IF(LEN($A88)=0,"",VLOOKUP($A88,'NPDES eRule - Appenidix A'!$A$10:$O$379,11,FALSE))</f>
        <v>5.10</v>
      </c>
      <c r="I88" s="50" t="str">
        <f>IF(LEN($A88)=0,"",VLOOKUP($A88,'NPDES eRule - Appenidix A'!$A$10:$O$379,12,FALSE))</f>
        <v/>
      </c>
      <c r="J88" s="50" t="str">
        <f>IF(LEN($A88)=0,"",VLOOKUP($A88,'NPDES eRule - Appenidix A'!$A$10:$O$379,13,FALSE))</f>
        <v>ICIS-NPDES</v>
      </c>
      <c r="K88" s="16" t="str">
        <f>IF(LEN($A88)=0,"",VLOOKUP($A88,'NPDES eRule - Appenidix A'!$A$10:$O$379,14,FALSE))</f>
        <v>Yes</v>
      </c>
    </row>
    <row r="89" spans="1:11" x14ac:dyDescent="0.2">
      <c r="A89" s="52"/>
      <c r="B89" s="9" t="s">
        <v>548</v>
      </c>
      <c r="C89" s="71"/>
      <c r="D89" s="20"/>
      <c r="E89" s="25"/>
      <c r="F89" s="20" t="str">
        <f>IF(LEN($A89)=0,"",VLOOKUP($A89,'NPDES eRule - Appenidix A'!$A$10:$O$379,9,FALSE))</f>
        <v/>
      </c>
      <c r="G89" s="52" t="str">
        <f>IF(LEN($A89)=0,"",VLOOKUP($A89,'NPDES eRule - Appenidix A'!$A$10:$O$379,10,FALSE))</f>
        <v/>
      </c>
      <c r="H89" s="52" t="str">
        <f>IF(LEN($A89)=0,"",VLOOKUP($A89,'NPDES eRule - Appenidix A'!$A$10:$O$379,11,FALSE))</f>
        <v/>
      </c>
      <c r="I89" s="52" t="str">
        <f>IF(LEN($A89)=0,"",VLOOKUP($A89,'NPDES eRule - Appenidix A'!$A$10:$O$379,12,FALSE))</f>
        <v/>
      </c>
      <c r="J89" s="52" t="str">
        <f>IF(LEN($A89)=0,"",VLOOKUP($A89,'NPDES eRule - Appenidix A'!$A$10:$O$379,13,FALSE))</f>
        <v/>
      </c>
      <c r="K89" s="20" t="str">
        <f>IF(LEN($A89)=0,"",VLOOKUP($A89,'NPDES eRule - Appenidix A'!$A$10:$O$379,14,FALSE))</f>
        <v/>
      </c>
    </row>
    <row r="90" spans="1:11" ht="25.5" x14ac:dyDescent="0.2">
      <c r="A90" s="8">
        <f t="shared" ref="A90:A153" si="5">IF(LEN(A89)=0,A88+1,A89+1)</f>
        <v>81</v>
      </c>
      <c r="B90" s="13" t="str">
        <f>VLOOKUP($A90,'NPDES eRule - Appenidix A'!$A$10:$J$379,2,FALSE)</f>
        <v>Monitoring Location Code</v>
      </c>
      <c r="C90" s="69" t="s">
        <v>549</v>
      </c>
      <c r="D90" s="17" t="s">
        <v>537</v>
      </c>
      <c r="E90" s="17">
        <v>1</v>
      </c>
      <c r="F90" s="17">
        <f>IF(LEN($A90)=0,"",VLOOKUP($A90,'NPDES eRule - Appenidix A'!$A$10:$O$379,9,FALSE))</f>
        <v>1</v>
      </c>
      <c r="G90" s="50">
        <f>IF(LEN($A90)=0,"",VLOOKUP($A90,'NPDES eRule - Appenidix A'!$A$10:$O$379,10,FALSE))</f>
        <v>42634</v>
      </c>
      <c r="H90" s="50" t="str">
        <f>IF(LEN($A90)=0,"",VLOOKUP($A90,'NPDES eRule - Appenidix A'!$A$10:$O$379,11,FALSE))</f>
        <v>5.10</v>
      </c>
      <c r="I90" s="50" t="str">
        <f>IF(LEN($A90)=0,"",VLOOKUP($A90,'NPDES eRule - Appenidix A'!$A$10:$O$379,12,FALSE))</f>
        <v/>
      </c>
      <c r="J90" s="50" t="str">
        <f>IF(LEN($A90)=0,"",VLOOKUP($A90,'NPDES eRule - Appenidix A'!$A$10:$O$379,13,FALSE))</f>
        <v>ICIS-NPDES</v>
      </c>
      <c r="K90" s="16" t="str">
        <f>IF(LEN($A90)=0,"",VLOOKUP($A90,'NPDES eRule - Appenidix A'!$A$10:$O$379,14,FALSE))</f>
        <v>Yes</v>
      </c>
    </row>
    <row r="91" spans="1:11" ht="25.5" x14ac:dyDescent="0.2">
      <c r="A91" s="8">
        <f t="shared" si="5"/>
        <v>82</v>
      </c>
      <c r="B91" s="13" t="str">
        <f>VLOOKUP($A91,'NPDES eRule - Appenidix A'!$A$10:$J$379,2,FALSE)</f>
        <v>Limit Season Number</v>
      </c>
      <c r="C91" s="69" t="s">
        <v>550</v>
      </c>
      <c r="D91" s="17" t="s">
        <v>537</v>
      </c>
      <c r="E91" s="17">
        <v>1</v>
      </c>
      <c r="F91" s="17">
        <f>IF(LEN($A91)=0,"",VLOOKUP($A91,'NPDES eRule - Appenidix A'!$A$10:$O$379,9,FALSE))</f>
        <v>1</v>
      </c>
      <c r="G91" s="50">
        <f>IF(LEN($A91)=0,"",VLOOKUP($A91,'NPDES eRule - Appenidix A'!$A$10:$O$379,10,FALSE))</f>
        <v>42634</v>
      </c>
      <c r="H91" s="50" t="str">
        <f>IF(LEN($A91)=0,"",VLOOKUP($A91,'NPDES eRule - Appenidix A'!$A$10:$O$379,11,FALSE))</f>
        <v>5.10</v>
      </c>
      <c r="I91" s="50" t="str">
        <f>IF(LEN($A91)=0,"",VLOOKUP($A91,'NPDES eRule - Appenidix A'!$A$10:$O$379,12,FALSE))</f>
        <v/>
      </c>
      <c r="J91" s="50" t="str">
        <f>IF(LEN($A91)=0,"",VLOOKUP($A91,'NPDES eRule - Appenidix A'!$A$10:$O$379,13,FALSE))</f>
        <v>ICIS-NPDES</v>
      </c>
      <c r="K91" s="16" t="str">
        <f>IF(LEN($A91)=0,"",VLOOKUP($A91,'NPDES eRule - Appenidix A'!$A$10:$O$379,14,FALSE))</f>
        <v>Yes</v>
      </c>
    </row>
    <row r="92" spans="1:11" ht="38.25" x14ac:dyDescent="0.2">
      <c r="A92" s="8">
        <f t="shared" si="5"/>
        <v>83</v>
      </c>
      <c r="B92" s="13" t="str">
        <f>VLOOKUP($A92,'NPDES eRule - Appenidix A'!$A$10:$J$379,2,FALSE)</f>
        <v>Limit Start Date</v>
      </c>
      <c r="C92" s="69" t="s">
        <v>551</v>
      </c>
      <c r="D92" s="17" t="s">
        <v>537</v>
      </c>
      <c r="E92" s="17">
        <v>1</v>
      </c>
      <c r="F92" s="17">
        <f>IF(LEN($A92)=0,"",VLOOKUP($A92,'NPDES eRule - Appenidix A'!$A$10:$O$379,9,FALSE))</f>
        <v>1</v>
      </c>
      <c r="G92" s="50">
        <f>IF(LEN($A92)=0,"",VLOOKUP($A92,'NPDES eRule - Appenidix A'!$A$10:$O$379,10,FALSE))</f>
        <v>42634</v>
      </c>
      <c r="H92" s="50" t="str">
        <f>IF(LEN($A92)=0,"",VLOOKUP($A92,'NPDES eRule - Appenidix A'!$A$10:$O$379,11,FALSE))</f>
        <v>5.10</v>
      </c>
      <c r="I92" s="50" t="str">
        <f>IF(LEN($A92)=0,"",VLOOKUP($A92,'NPDES eRule - Appenidix A'!$A$10:$O$379,12,FALSE))</f>
        <v/>
      </c>
      <c r="J92" s="50" t="str">
        <f>IF(LEN($A92)=0,"",VLOOKUP($A92,'NPDES eRule - Appenidix A'!$A$10:$O$379,13,FALSE))</f>
        <v>ICIS-NPDES</v>
      </c>
      <c r="K92" s="16" t="str">
        <f>IF(LEN($A92)=0,"",VLOOKUP($A92,'NPDES eRule - Appenidix A'!$A$10:$O$379,14,FALSE))</f>
        <v>Yes</v>
      </c>
    </row>
    <row r="93" spans="1:11" ht="38.25" x14ac:dyDescent="0.2">
      <c r="A93" s="8">
        <f t="shared" si="5"/>
        <v>84</v>
      </c>
      <c r="B93" s="13" t="str">
        <f>VLOOKUP($A93,'NPDES eRule - Appenidix A'!$A$10:$J$379,2,FALSE)</f>
        <v>Limit End Date</v>
      </c>
      <c r="C93" s="69" t="s">
        <v>552</v>
      </c>
      <c r="D93" s="17" t="s">
        <v>537</v>
      </c>
      <c r="E93" s="17">
        <v>1</v>
      </c>
      <c r="F93" s="17">
        <f>IF(LEN($A93)=0,"",VLOOKUP($A93,'NPDES eRule - Appenidix A'!$A$10:$O$379,9,FALSE))</f>
        <v>1</v>
      </c>
      <c r="G93" s="50">
        <f>IF(LEN($A93)=0,"",VLOOKUP($A93,'NPDES eRule - Appenidix A'!$A$10:$O$379,10,FALSE))</f>
        <v>42634</v>
      </c>
      <c r="H93" s="50" t="str">
        <f>IF(LEN($A93)=0,"",VLOOKUP($A93,'NPDES eRule - Appenidix A'!$A$10:$O$379,11,FALSE))</f>
        <v>5.10</v>
      </c>
      <c r="I93" s="50" t="str">
        <f>IF(LEN($A93)=0,"",VLOOKUP($A93,'NPDES eRule - Appenidix A'!$A$10:$O$379,12,FALSE))</f>
        <v/>
      </c>
      <c r="J93" s="50" t="str">
        <f>IF(LEN($A93)=0,"",VLOOKUP($A93,'NPDES eRule - Appenidix A'!$A$10:$O$379,13,FALSE))</f>
        <v>ICIS-NPDES</v>
      </c>
      <c r="K93" s="16" t="str">
        <f>IF(LEN($A93)=0,"",VLOOKUP($A93,'NPDES eRule - Appenidix A'!$A$10:$O$379,14,FALSE))</f>
        <v>Yes</v>
      </c>
    </row>
    <row r="94" spans="1:11" ht="120.95" customHeight="1" x14ac:dyDescent="0.2">
      <c r="A94" s="8">
        <f t="shared" si="5"/>
        <v>85</v>
      </c>
      <c r="B94" s="13" t="str">
        <f>VLOOKUP($A94,'NPDES eRule - Appenidix A'!$A$10:$J$379,2,FALSE)</f>
        <v>Change of Limit Status Indicator</v>
      </c>
      <c r="C94" s="69" t="s">
        <v>553</v>
      </c>
      <c r="D94" s="17" t="s">
        <v>546</v>
      </c>
      <c r="E94" s="17">
        <v>1</v>
      </c>
      <c r="F94" s="17" t="str">
        <f>IF(LEN($A94)=0,"",VLOOKUP($A94,'NPDES eRule - Appenidix A'!$A$10:$O$379,9,FALSE))</f>
        <v>&lt;system generated by ICIS-NPDES&gt;</v>
      </c>
      <c r="G94" s="50" t="str">
        <f>IF(LEN($A94)=0,"",VLOOKUP($A94,'NPDES eRule - Appenidix A'!$A$10:$O$379,10,FALSE))</f>
        <v>&lt;system generated by ICIS-NPDES&gt;</v>
      </c>
      <c r="H94" s="50" t="str">
        <f>IF(LEN($A94)=0,"",VLOOKUP($A94,'NPDES eRule - Appenidix A'!$A$10:$O$379,11,FALSE))</f>
        <v>&lt;system generated by ICIS-NPDES&gt;</v>
      </c>
      <c r="I94" s="50" t="str">
        <f>IF(LEN($A94)=0,"",VLOOKUP($A94,'NPDES eRule - Appenidix A'!$A$10:$O$379,12,FALSE))</f>
        <v/>
      </c>
      <c r="J94" s="50" t="str">
        <f>IF(LEN($A94)=0,"",VLOOKUP($A94,'NPDES eRule - Appenidix A'!$A$10:$O$379,13,FALSE))</f>
        <v>ICIS-NPDES</v>
      </c>
      <c r="K94" s="16" t="str">
        <f>IF(LEN($A94)=0,"",VLOOKUP($A94,'NPDES eRule - Appenidix A'!$A$10:$O$379,14,FALSE))</f>
        <v>No</v>
      </c>
    </row>
    <row r="95" spans="1:11" ht="38.25" x14ac:dyDescent="0.2">
      <c r="A95" s="8">
        <f t="shared" si="5"/>
        <v>86</v>
      </c>
      <c r="B95" s="13" t="str">
        <f>VLOOKUP($A95,'NPDES eRule - Appenidix A'!$A$10:$J$379,2,FALSE)</f>
        <v>Limit Stay Type</v>
      </c>
      <c r="C95" s="69" t="s">
        <v>554</v>
      </c>
      <c r="D95" s="17" t="s">
        <v>537</v>
      </c>
      <c r="E95" s="17">
        <v>1</v>
      </c>
      <c r="F95" s="17">
        <f>IF(LEN($A95)=0,"",VLOOKUP($A95,'NPDES eRule - Appenidix A'!$A$10:$O$379,9,FALSE))</f>
        <v>1</v>
      </c>
      <c r="G95" s="50">
        <f>IF(LEN($A95)=0,"",VLOOKUP($A95,'NPDES eRule - Appenidix A'!$A$10:$O$379,10,FALSE))</f>
        <v>42634</v>
      </c>
      <c r="H95" s="50" t="str">
        <f>IF(LEN($A95)=0,"",VLOOKUP($A95,'NPDES eRule - Appenidix A'!$A$10:$O$379,11,FALSE))</f>
        <v>5.10</v>
      </c>
      <c r="I95" s="50" t="str">
        <f>IF(LEN($A95)=0,"",VLOOKUP($A95,'NPDES eRule - Appenidix A'!$A$10:$O$379,12,FALSE))</f>
        <v/>
      </c>
      <c r="J95" s="50" t="str">
        <f>IF(LEN($A95)=0,"",VLOOKUP($A95,'NPDES eRule - Appenidix A'!$A$10:$O$379,13,FALSE))</f>
        <v>ICIS-NPDES</v>
      </c>
      <c r="K95" s="16" t="str">
        <f>IF(LEN($A95)=0,"",VLOOKUP($A95,'NPDES eRule - Appenidix A'!$A$10:$O$379,14,FALSE))</f>
        <v>Yes</v>
      </c>
    </row>
    <row r="96" spans="1:11" ht="25.5" x14ac:dyDescent="0.2">
      <c r="A96" s="8">
        <f t="shared" si="5"/>
        <v>87</v>
      </c>
      <c r="B96" s="13" t="str">
        <f>VLOOKUP($A96,'NPDES eRule - Appenidix A'!$A$10:$J$379,2,FALSE)</f>
        <v>Limit Stay Start Date</v>
      </c>
      <c r="C96" s="69" t="s">
        <v>555</v>
      </c>
      <c r="D96" s="17" t="s">
        <v>556</v>
      </c>
      <c r="E96" s="16">
        <v>1</v>
      </c>
      <c r="F96" s="16">
        <f>IF(LEN($A96)=0,"",VLOOKUP($A96,'NPDES eRule - Appenidix A'!$A$10:$O$379,9,FALSE))</f>
        <v>1</v>
      </c>
      <c r="G96" s="51">
        <f>IF(LEN($A96)=0,"",VLOOKUP($A96,'NPDES eRule - Appenidix A'!$A$10:$O$379,10,FALSE))</f>
        <v>42634</v>
      </c>
      <c r="H96" s="51" t="str">
        <f>IF(LEN($A96)=0,"",VLOOKUP($A96,'NPDES eRule - Appenidix A'!$A$10:$O$379,11,FALSE))</f>
        <v>5.10</v>
      </c>
      <c r="I96" s="51" t="str">
        <f>IF(LEN($A96)=0,"",VLOOKUP($A96,'NPDES eRule - Appenidix A'!$A$10:$O$379,12,FALSE))</f>
        <v/>
      </c>
      <c r="J96" s="51" t="str">
        <f>IF(LEN($A96)=0,"",VLOOKUP($A96,'NPDES eRule - Appenidix A'!$A$10:$O$379,13,FALSE))</f>
        <v>ICIS-NPDES</v>
      </c>
      <c r="K96" s="16" t="str">
        <f>IF(LEN($A96)=0,"",VLOOKUP($A96,'NPDES eRule - Appenidix A'!$A$10:$O$379,14,FALSE))</f>
        <v>Yes</v>
      </c>
    </row>
    <row r="97" spans="1:11" ht="25.5" x14ac:dyDescent="0.2">
      <c r="A97" s="8">
        <f t="shared" si="5"/>
        <v>88</v>
      </c>
      <c r="B97" s="13" t="str">
        <f>VLOOKUP($A97,'NPDES eRule - Appenidix A'!$A$10:$J$379,2,FALSE)</f>
        <v>Limit Stay End Date</v>
      </c>
      <c r="C97" s="69" t="s">
        <v>557</v>
      </c>
      <c r="D97" s="17" t="s">
        <v>556</v>
      </c>
      <c r="E97" s="16">
        <v>1</v>
      </c>
      <c r="F97" s="16">
        <f>IF(LEN($A97)=0,"",VLOOKUP($A97,'NPDES eRule - Appenidix A'!$A$10:$O$379,9,FALSE))</f>
        <v>1</v>
      </c>
      <c r="G97" s="51">
        <f>IF(LEN($A97)=0,"",VLOOKUP($A97,'NPDES eRule - Appenidix A'!$A$10:$O$379,10,FALSE))</f>
        <v>42634</v>
      </c>
      <c r="H97" s="51" t="str">
        <f>IF(LEN($A97)=0,"",VLOOKUP($A97,'NPDES eRule - Appenidix A'!$A$10:$O$379,11,FALSE))</f>
        <v>5.10</v>
      </c>
      <c r="I97" s="51" t="str">
        <f>IF(LEN($A97)=0,"",VLOOKUP($A97,'NPDES eRule - Appenidix A'!$A$10:$O$379,12,FALSE))</f>
        <v/>
      </c>
      <c r="J97" s="51" t="str">
        <f>IF(LEN($A97)=0,"",VLOOKUP($A97,'NPDES eRule - Appenidix A'!$A$10:$O$379,13,FALSE))</f>
        <v>ICIS-NPDES</v>
      </c>
      <c r="K97" s="16" t="str">
        <f>IF(LEN($A97)=0,"",VLOOKUP($A97,'NPDES eRule - Appenidix A'!$A$10:$O$379,14,FALSE))</f>
        <v>Yes</v>
      </c>
    </row>
    <row r="98" spans="1:11" x14ac:dyDescent="0.2">
      <c r="A98" s="8">
        <f t="shared" si="5"/>
        <v>89</v>
      </c>
      <c r="B98" s="13" t="str">
        <f>VLOOKUP($A98,'NPDES eRule - Appenidix A'!$A$10:$J$379,2,FALSE)</f>
        <v>Reason for Limit Stay</v>
      </c>
      <c r="C98" s="69" t="s">
        <v>558</v>
      </c>
      <c r="D98" s="17" t="s">
        <v>556</v>
      </c>
      <c r="E98" s="16">
        <v>1</v>
      </c>
      <c r="F98" s="16">
        <f>IF(LEN($A98)=0,"",VLOOKUP($A98,'NPDES eRule - Appenidix A'!$A$10:$O$379,9,FALSE))</f>
        <v>1</v>
      </c>
      <c r="G98" s="51">
        <f>IF(LEN($A98)=0,"",VLOOKUP($A98,'NPDES eRule - Appenidix A'!$A$10:$O$379,10,FALSE))</f>
        <v>42634</v>
      </c>
      <c r="H98" s="51" t="str">
        <f>IF(LEN($A98)=0,"",VLOOKUP($A98,'NPDES eRule - Appenidix A'!$A$10:$O$379,11,FALSE))</f>
        <v>5.10</v>
      </c>
      <c r="I98" s="51" t="str">
        <f>IF(LEN($A98)=0,"",VLOOKUP($A98,'NPDES eRule - Appenidix A'!$A$10:$O$379,12,FALSE))</f>
        <v/>
      </c>
      <c r="J98" s="51" t="str">
        <f>IF(LEN($A98)=0,"",VLOOKUP($A98,'NPDES eRule - Appenidix A'!$A$10:$O$379,13,FALSE))</f>
        <v>ICIS-NPDES</v>
      </c>
      <c r="K98" s="16" t="str">
        <f>IF(LEN($A98)=0,"",VLOOKUP($A98,'NPDES eRule - Appenidix A'!$A$10:$O$379,14,FALSE))</f>
        <v>Yes</v>
      </c>
    </row>
    <row r="99" spans="1:11" ht="38.25" x14ac:dyDescent="0.2">
      <c r="A99" s="8">
        <f t="shared" si="5"/>
        <v>90</v>
      </c>
      <c r="B99" s="13" t="str">
        <f>VLOOKUP($A99,'NPDES eRule - Appenidix A'!$A$10:$J$379,2,FALSE)</f>
        <v>Stay Limit Value</v>
      </c>
      <c r="C99" s="69" t="s">
        <v>559</v>
      </c>
      <c r="D99" s="16" t="s">
        <v>556</v>
      </c>
      <c r="E99" s="16">
        <v>1</v>
      </c>
      <c r="F99" s="16">
        <f>IF(LEN($A99)=0,"",VLOOKUP($A99,'NPDES eRule - Appenidix A'!$A$10:$O$379,9,FALSE))</f>
        <v>1</v>
      </c>
      <c r="G99" s="51">
        <f>IF(LEN($A99)=0,"",VLOOKUP($A99,'NPDES eRule - Appenidix A'!$A$10:$O$379,10,FALSE))</f>
        <v>42634</v>
      </c>
      <c r="H99" s="51" t="str">
        <f>IF(LEN($A99)=0,"",VLOOKUP($A99,'NPDES eRule - Appenidix A'!$A$10:$O$379,11,FALSE))</f>
        <v>5.10</v>
      </c>
      <c r="I99" s="51" t="str">
        <f>IF(LEN($A99)=0,"",VLOOKUP($A99,'NPDES eRule - Appenidix A'!$A$10:$O$379,12,FALSE))</f>
        <v/>
      </c>
      <c r="J99" s="51" t="str">
        <f>IF(LEN($A99)=0,"",VLOOKUP($A99,'NPDES eRule - Appenidix A'!$A$10:$O$379,13,FALSE))</f>
        <v>ICIS-NPDES</v>
      </c>
      <c r="K99" s="16" t="str">
        <f>IF(LEN($A99)=0,"",VLOOKUP($A99,'NPDES eRule - Appenidix A'!$A$10:$O$379,14,FALSE))</f>
        <v>Yes</v>
      </c>
    </row>
    <row r="100" spans="1:11" ht="25.5" x14ac:dyDescent="0.2">
      <c r="A100" s="8">
        <f t="shared" si="5"/>
        <v>91</v>
      </c>
      <c r="B100" s="13" t="str">
        <f>VLOOKUP($A100,'NPDES eRule - Appenidix A'!$A$10:$J$379,2,FALSE)</f>
        <v>Limit Type</v>
      </c>
      <c r="C100" s="69" t="s">
        <v>560</v>
      </c>
      <c r="D100" s="17" t="s">
        <v>537</v>
      </c>
      <c r="E100" s="16">
        <v>1</v>
      </c>
      <c r="F100" s="16">
        <f>IF(LEN($A100)=0,"",VLOOKUP($A100,'NPDES eRule - Appenidix A'!$A$10:$O$379,9,FALSE))</f>
        <v>1</v>
      </c>
      <c r="G100" s="51">
        <f>IF(LEN($A100)=0,"",VLOOKUP($A100,'NPDES eRule - Appenidix A'!$A$10:$O$379,10,FALSE))</f>
        <v>42634</v>
      </c>
      <c r="H100" s="51" t="str">
        <f>IF(LEN($A100)=0,"",VLOOKUP($A100,'NPDES eRule - Appenidix A'!$A$10:$O$379,11,FALSE))</f>
        <v>5.10</v>
      </c>
      <c r="I100" s="51" t="str">
        <f>IF(LEN($A100)=0,"",VLOOKUP($A100,'NPDES eRule - Appenidix A'!$A$10:$O$379,12,FALSE))</f>
        <v/>
      </c>
      <c r="J100" s="51" t="str">
        <f>IF(LEN($A100)=0,"",VLOOKUP($A100,'NPDES eRule - Appenidix A'!$A$10:$O$379,13,FALSE))</f>
        <v>ICIS-NPDES</v>
      </c>
      <c r="K100" s="16" t="str">
        <f>IF(LEN($A100)=0,"",VLOOKUP($A100,'NPDES eRule - Appenidix A'!$A$10:$O$379,14,FALSE))</f>
        <v>Yes</v>
      </c>
    </row>
    <row r="101" spans="1:11" ht="25.5" x14ac:dyDescent="0.2">
      <c r="A101" s="8">
        <f t="shared" si="5"/>
        <v>92</v>
      </c>
      <c r="B101" s="13" t="str">
        <f>VLOOKUP($A101,'NPDES eRule - Appenidix A'!$A$10:$J$379,2,FALSE)</f>
        <v>Enforcement Action ID</v>
      </c>
      <c r="C101" s="69" t="s">
        <v>561</v>
      </c>
      <c r="D101" s="17" t="s">
        <v>537</v>
      </c>
      <c r="E101" s="17">
        <v>1</v>
      </c>
      <c r="F101" s="17">
        <f>IF(LEN($A101)=0,"",VLOOKUP($A101,'NPDES eRule - Appenidix A'!$A$10:$O$379,9,FALSE))</f>
        <v>1</v>
      </c>
      <c r="G101" s="50">
        <f>IF(LEN($A101)=0,"",VLOOKUP($A101,'NPDES eRule - Appenidix A'!$A$10:$O$379,10,FALSE))</f>
        <v>42634</v>
      </c>
      <c r="H101" s="50" t="str">
        <f>IF(LEN($A101)=0,"",VLOOKUP($A101,'NPDES eRule - Appenidix A'!$A$10:$O$379,11,FALSE))</f>
        <v>5.10</v>
      </c>
      <c r="I101" s="50" t="str">
        <f>IF(LEN($A101)=0,"",VLOOKUP($A101,'NPDES eRule - Appenidix A'!$A$10:$O$379,12,FALSE))</f>
        <v/>
      </c>
      <c r="J101" s="50" t="str">
        <f>IF(LEN($A101)=0,"",VLOOKUP($A101,'NPDES eRule - Appenidix A'!$A$10:$O$379,13,FALSE))</f>
        <v>ICIS-NPDES</v>
      </c>
      <c r="K101" s="16" t="str">
        <f>IF(LEN($A101)=0,"",VLOOKUP($A101,'NPDES eRule - Appenidix A'!$A$10:$O$379,14,FALSE))</f>
        <v>Yes</v>
      </c>
    </row>
    <row r="102" spans="1:11" ht="25.5" x14ac:dyDescent="0.2">
      <c r="A102" s="8">
        <f t="shared" si="5"/>
        <v>93</v>
      </c>
      <c r="B102" s="13" t="str">
        <f>VLOOKUP($A102,'NPDES eRule - Appenidix A'!$A$10:$J$379,2,FALSE)</f>
        <v>Final Order ID</v>
      </c>
      <c r="C102" s="69" t="s">
        <v>562</v>
      </c>
      <c r="D102" s="17" t="s">
        <v>537</v>
      </c>
      <c r="E102" s="17">
        <v>1</v>
      </c>
      <c r="F102" s="17">
        <f>IF(LEN($A102)=0,"",VLOOKUP($A102,'NPDES eRule - Appenidix A'!$A$10:$O$379,9,FALSE))</f>
        <v>1</v>
      </c>
      <c r="G102" s="50">
        <f>IF(LEN($A102)=0,"",VLOOKUP($A102,'NPDES eRule - Appenidix A'!$A$10:$O$379,10,FALSE))</f>
        <v>42634</v>
      </c>
      <c r="H102" s="50" t="str">
        <f>IF(LEN($A102)=0,"",VLOOKUP($A102,'NPDES eRule - Appenidix A'!$A$10:$O$379,11,FALSE))</f>
        <v>5.10</v>
      </c>
      <c r="I102" s="50" t="str">
        <f>IF(LEN($A102)=0,"",VLOOKUP($A102,'NPDES eRule - Appenidix A'!$A$10:$O$379,12,FALSE))</f>
        <v/>
      </c>
      <c r="J102" s="50" t="str">
        <f>IF(LEN($A102)=0,"",VLOOKUP($A102,'NPDES eRule - Appenidix A'!$A$10:$O$379,13,FALSE))</f>
        <v>ICIS-NPDES</v>
      </c>
      <c r="K102" s="16" t="str">
        <f>IF(LEN($A102)=0,"",VLOOKUP($A102,'NPDES eRule - Appenidix A'!$A$10:$O$379,14,FALSE))</f>
        <v>Yes</v>
      </c>
    </row>
    <row r="103" spans="1:11" ht="25.5" x14ac:dyDescent="0.2">
      <c r="A103" s="8">
        <f t="shared" si="5"/>
        <v>94</v>
      </c>
      <c r="B103" s="13" t="str">
        <f>VLOOKUP($A103,'NPDES eRule - Appenidix A'!$A$10:$J$379,2,FALSE)</f>
        <v>Modification Effective Date</v>
      </c>
      <c r="C103" s="69" t="s">
        <v>563</v>
      </c>
      <c r="D103" s="17" t="s">
        <v>564</v>
      </c>
      <c r="E103" s="17">
        <v>1</v>
      </c>
      <c r="F103" s="17">
        <f>IF(LEN($A103)=0,"",VLOOKUP($A103,'NPDES eRule - Appenidix A'!$A$10:$O$379,9,FALSE))</f>
        <v>1</v>
      </c>
      <c r="G103" s="50">
        <f>IF(LEN($A103)=0,"",VLOOKUP($A103,'NPDES eRule - Appenidix A'!$A$10:$O$379,10,FALSE))</f>
        <v>42634</v>
      </c>
      <c r="H103" s="50" t="str">
        <f>IF(LEN($A103)=0,"",VLOOKUP($A103,'NPDES eRule - Appenidix A'!$A$10:$O$379,11,FALSE))</f>
        <v>5.10</v>
      </c>
      <c r="I103" s="50" t="str">
        <f>IF(LEN($A103)=0,"",VLOOKUP($A103,'NPDES eRule - Appenidix A'!$A$10:$O$379,12,FALSE))</f>
        <v/>
      </c>
      <c r="J103" s="50" t="str">
        <f>IF(LEN($A103)=0,"",VLOOKUP($A103,'NPDES eRule - Appenidix A'!$A$10:$O$379,13,FALSE))</f>
        <v>ICIS-NPDES</v>
      </c>
      <c r="K103" s="16" t="str">
        <f>IF(LEN($A103)=0,"",VLOOKUP($A103,'NPDES eRule - Appenidix A'!$A$10:$O$379,14,FALSE))</f>
        <v>Yes</v>
      </c>
    </row>
    <row r="104" spans="1:11" ht="25.5" x14ac:dyDescent="0.2">
      <c r="A104" s="8">
        <f t="shared" si="5"/>
        <v>95</v>
      </c>
      <c r="B104" s="13" t="str">
        <f>VLOOKUP($A104,'NPDES eRule - Appenidix A'!$A$10:$J$379,2,FALSE)</f>
        <v>Modification Type</v>
      </c>
      <c r="C104" s="69" t="s">
        <v>565</v>
      </c>
      <c r="D104" s="17" t="s">
        <v>564</v>
      </c>
      <c r="E104" s="17">
        <v>1</v>
      </c>
      <c r="F104" s="17">
        <f>IF(LEN($A104)=0,"",VLOOKUP($A104,'NPDES eRule - Appenidix A'!$A$10:$O$379,9,FALSE))</f>
        <v>1</v>
      </c>
      <c r="G104" s="50">
        <f>IF(LEN($A104)=0,"",VLOOKUP($A104,'NPDES eRule - Appenidix A'!$A$10:$O$379,10,FALSE))</f>
        <v>42634</v>
      </c>
      <c r="H104" s="50" t="str">
        <f>IF(LEN($A104)=0,"",VLOOKUP($A104,'NPDES eRule - Appenidix A'!$A$10:$O$379,11,FALSE))</f>
        <v>5.10</v>
      </c>
      <c r="I104" s="50" t="str">
        <f>IF(LEN($A104)=0,"",VLOOKUP($A104,'NPDES eRule - Appenidix A'!$A$10:$O$379,12,FALSE))</f>
        <v/>
      </c>
      <c r="J104" s="50" t="str">
        <f>IF(LEN($A104)=0,"",VLOOKUP($A104,'NPDES eRule - Appenidix A'!$A$10:$O$379,13,FALSE))</f>
        <v>ICIS-NPDES</v>
      </c>
      <c r="K104" s="16" t="str">
        <f>IF(LEN($A104)=0,"",VLOOKUP($A104,'NPDES eRule - Appenidix A'!$A$10:$O$379,14,FALSE))</f>
        <v>Yes</v>
      </c>
    </row>
    <row r="105" spans="1:11" x14ac:dyDescent="0.2">
      <c r="A105" s="8">
        <f t="shared" si="5"/>
        <v>96</v>
      </c>
      <c r="B105" s="13" t="str">
        <f>VLOOKUP($A105,'NPDES eRule - Appenidix A'!$A$10:$J$379,2,FALSE)</f>
        <v>Limit Parameter Code</v>
      </c>
      <c r="C105" s="69" t="s">
        <v>566</v>
      </c>
      <c r="D105" s="17" t="s">
        <v>567</v>
      </c>
      <c r="E105" s="17">
        <v>1</v>
      </c>
      <c r="F105" s="17">
        <f>IF(LEN($A105)=0,"",VLOOKUP($A105,'NPDES eRule - Appenidix A'!$A$10:$O$379,9,FALSE))</f>
        <v>1</v>
      </c>
      <c r="G105" s="50">
        <f>IF(LEN($A105)=0,"",VLOOKUP($A105,'NPDES eRule - Appenidix A'!$A$10:$O$379,10,FALSE))</f>
        <v>42634</v>
      </c>
      <c r="H105" s="50" t="str">
        <f>IF(LEN($A105)=0,"",VLOOKUP($A105,'NPDES eRule - Appenidix A'!$A$10:$O$379,11,FALSE))</f>
        <v>5.10</v>
      </c>
      <c r="I105" s="50" t="str">
        <f>IF(LEN($A105)=0,"",VLOOKUP($A105,'NPDES eRule - Appenidix A'!$A$10:$O$379,12,FALSE))</f>
        <v/>
      </c>
      <c r="J105" s="50" t="str">
        <f>IF(LEN($A105)=0,"",VLOOKUP($A105,'NPDES eRule - Appenidix A'!$A$10:$O$379,13,FALSE))</f>
        <v>ICIS-NPDES</v>
      </c>
      <c r="K105" s="16" t="str">
        <f>IF(LEN($A105)=0,"",VLOOKUP($A105,'NPDES eRule - Appenidix A'!$A$10:$O$379,14,FALSE))</f>
        <v>Yes</v>
      </c>
    </row>
    <row r="106" spans="1:11" x14ac:dyDescent="0.2">
      <c r="A106" s="8">
        <f t="shared" si="5"/>
        <v>97</v>
      </c>
      <c r="B106" s="13" t="str">
        <f>VLOOKUP($A106,'NPDES eRule - Appenidix A'!$A$10:$J$379,2,FALSE)</f>
        <v>Limit Months</v>
      </c>
      <c r="C106" s="69" t="s">
        <v>568</v>
      </c>
      <c r="D106" s="17" t="s">
        <v>569</v>
      </c>
      <c r="E106" s="17">
        <v>1</v>
      </c>
      <c r="F106" s="17">
        <f>IF(LEN($A106)=0,"",VLOOKUP($A106,'NPDES eRule - Appenidix A'!$A$10:$O$379,9,FALSE))</f>
        <v>1</v>
      </c>
      <c r="G106" s="50">
        <f>IF(LEN($A106)=0,"",VLOOKUP($A106,'NPDES eRule - Appenidix A'!$A$10:$O$379,10,FALSE))</f>
        <v>42634</v>
      </c>
      <c r="H106" s="50" t="str">
        <f>IF(LEN($A106)=0,"",VLOOKUP($A106,'NPDES eRule - Appenidix A'!$A$10:$O$379,11,FALSE))</f>
        <v>5.10</v>
      </c>
      <c r="I106" s="50" t="str">
        <f>IF(LEN($A106)=0,"",VLOOKUP($A106,'NPDES eRule - Appenidix A'!$A$10:$O$379,12,FALSE))</f>
        <v/>
      </c>
      <c r="J106" s="50" t="str">
        <f>IF(LEN($A106)=0,"",VLOOKUP($A106,'NPDES eRule - Appenidix A'!$A$10:$O$379,13,FALSE))</f>
        <v>ICIS-NPDES</v>
      </c>
      <c r="K106" s="16" t="str">
        <f>IF(LEN($A106)=0,"",VLOOKUP($A106,'NPDES eRule - Appenidix A'!$A$10:$O$379,14,FALSE))</f>
        <v>Yes</v>
      </c>
    </row>
    <row r="107" spans="1:11" x14ac:dyDescent="0.2">
      <c r="A107" s="8">
        <f t="shared" si="5"/>
        <v>98</v>
      </c>
      <c r="B107" s="13" t="str">
        <f>VLOOKUP($A107,'NPDES eRule - Appenidix A'!$A$10:$J$379,2,FALSE)</f>
        <v>Limit Value Type</v>
      </c>
      <c r="C107" s="69" t="s">
        <v>570</v>
      </c>
      <c r="D107" s="17" t="s">
        <v>571</v>
      </c>
      <c r="E107" s="17">
        <v>1</v>
      </c>
      <c r="F107" s="17">
        <f>IF(LEN($A107)=0,"",VLOOKUP($A107,'NPDES eRule - Appenidix A'!$A$10:$O$379,9,FALSE))</f>
        <v>1</v>
      </c>
      <c r="G107" s="50">
        <f>IF(LEN($A107)=0,"",VLOOKUP($A107,'NPDES eRule - Appenidix A'!$A$10:$O$379,10,FALSE))</f>
        <v>42634</v>
      </c>
      <c r="H107" s="50" t="str">
        <f>IF(LEN($A107)=0,"",VLOOKUP($A107,'NPDES eRule - Appenidix A'!$A$10:$O$379,11,FALSE))</f>
        <v>5.10</v>
      </c>
      <c r="I107" s="50" t="str">
        <f>IF(LEN($A107)=0,"",VLOOKUP($A107,'NPDES eRule - Appenidix A'!$A$10:$O$379,12,FALSE))</f>
        <v/>
      </c>
      <c r="J107" s="50" t="str">
        <f>IF(LEN($A107)=0,"",VLOOKUP($A107,'NPDES eRule - Appenidix A'!$A$10:$O$379,13,FALSE))</f>
        <v>ICIS-NPDES</v>
      </c>
      <c r="K107" s="16" t="str">
        <f>IF(LEN($A107)=0,"",VLOOKUP($A107,'NPDES eRule - Appenidix A'!$A$10:$O$379,14,FALSE))</f>
        <v>Yes</v>
      </c>
    </row>
    <row r="108" spans="1:11" ht="25.5" x14ac:dyDescent="0.2">
      <c r="A108" s="8">
        <f t="shared" si="5"/>
        <v>99</v>
      </c>
      <c r="B108" s="13" t="str">
        <f>VLOOKUP($A108,'NPDES eRule - Appenidix A'!$A$10:$J$379,2,FALSE)</f>
        <v>Limit Quantity or Concentration Units</v>
      </c>
      <c r="C108" s="69" t="s">
        <v>572</v>
      </c>
      <c r="D108" s="17" t="s">
        <v>571</v>
      </c>
      <c r="E108" s="17">
        <v>1</v>
      </c>
      <c r="F108" s="17">
        <f>IF(LEN($A108)=0,"",VLOOKUP($A108,'NPDES eRule - Appenidix A'!$A$10:$O$379,9,FALSE))</f>
        <v>1</v>
      </c>
      <c r="G108" s="50">
        <f>IF(LEN($A108)=0,"",VLOOKUP($A108,'NPDES eRule - Appenidix A'!$A$10:$O$379,10,FALSE))</f>
        <v>42634</v>
      </c>
      <c r="H108" s="50" t="str">
        <f>IF(LEN($A108)=0,"",VLOOKUP($A108,'NPDES eRule - Appenidix A'!$A$10:$O$379,11,FALSE))</f>
        <v>5.10</v>
      </c>
      <c r="I108" s="50" t="str">
        <f>IF(LEN($A108)=0,"",VLOOKUP($A108,'NPDES eRule - Appenidix A'!$A$10:$O$379,12,FALSE))</f>
        <v/>
      </c>
      <c r="J108" s="50" t="str">
        <f>IF(LEN($A108)=0,"",VLOOKUP($A108,'NPDES eRule - Appenidix A'!$A$10:$O$379,13,FALSE))</f>
        <v>ICIS-NPDES</v>
      </c>
      <c r="K108" s="16" t="str">
        <f>IF(LEN($A108)=0,"",VLOOKUP($A108,'NPDES eRule - Appenidix A'!$A$10:$O$379,14,FALSE))</f>
        <v>Yes</v>
      </c>
    </row>
    <row r="109" spans="1:11" ht="38.25" x14ac:dyDescent="0.2">
      <c r="A109" s="8">
        <f t="shared" si="5"/>
        <v>100</v>
      </c>
      <c r="B109" s="13" t="str">
        <f>VLOOKUP($A109,'NPDES eRule - Appenidix A'!$A$10:$J$379,2,FALSE)</f>
        <v>Statistical Base Code</v>
      </c>
      <c r="C109" s="69" t="s">
        <v>573</v>
      </c>
      <c r="D109" s="17" t="s">
        <v>574</v>
      </c>
      <c r="E109" s="17">
        <v>1</v>
      </c>
      <c r="F109" s="17">
        <f>IF(LEN($A109)=0,"",VLOOKUP($A109,'NPDES eRule - Appenidix A'!$A$10:$O$379,9,FALSE))</f>
        <v>1</v>
      </c>
      <c r="G109" s="50">
        <f>IF(LEN($A109)=0,"",VLOOKUP($A109,'NPDES eRule - Appenidix A'!$A$10:$O$379,10,FALSE))</f>
        <v>42634</v>
      </c>
      <c r="H109" s="50" t="str">
        <f>IF(LEN($A109)=0,"",VLOOKUP($A109,'NPDES eRule - Appenidix A'!$A$10:$O$379,11,FALSE))</f>
        <v>5.10</v>
      </c>
      <c r="I109" s="50" t="str">
        <f>IF(LEN($A109)=0,"",VLOOKUP($A109,'NPDES eRule - Appenidix A'!$A$10:$O$379,12,FALSE))</f>
        <v/>
      </c>
      <c r="J109" s="50" t="str">
        <f>IF(LEN($A109)=0,"",VLOOKUP($A109,'NPDES eRule - Appenidix A'!$A$10:$O$379,13,FALSE))</f>
        <v>ICIS-NPDES</v>
      </c>
      <c r="K109" s="16" t="str">
        <f>IF(LEN($A109)=0,"",VLOOKUP($A109,'NPDES eRule - Appenidix A'!$A$10:$O$379,14,FALSE))</f>
        <v>Yes</v>
      </c>
    </row>
    <row r="110" spans="1:11" ht="25.5" x14ac:dyDescent="0.2">
      <c r="A110" s="8">
        <f t="shared" si="5"/>
        <v>101</v>
      </c>
      <c r="B110" s="13" t="str">
        <f>VLOOKUP($A110,'NPDES eRule - Appenidix A'!$A$10:$J$379,2,FALSE)</f>
        <v>Optional Monitoring Code</v>
      </c>
      <c r="C110" s="69" t="s">
        <v>575</v>
      </c>
      <c r="D110" s="16" t="s">
        <v>537</v>
      </c>
      <c r="E110" s="16">
        <v>1</v>
      </c>
      <c r="F110" s="16">
        <f>IF(LEN($A110)=0,"",VLOOKUP($A110,'NPDES eRule - Appenidix A'!$A$10:$O$379,9,FALSE))</f>
        <v>1</v>
      </c>
      <c r="G110" s="51">
        <f>IF(LEN($A110)=0,"",VLOOKUP($A110,'NPDES eRule - Appenidix A'!$A$10:$O$379,10,FALSE))</f>
        <v>42634</v>
      </c>
      <c r="H110" s="51" t="str">
        <f>IF(LEN($A110)=0,"",VLOOKUP($A110,'NPDES eRule - Appenidix A'!$A$10:$O$379,11,FALSE))</f>
        <v>5.10</v>
      </c>
      <c r="I110" s="51" t="str">
        <f>IF(LEN($A110)=0,"",VLOOKUP($A110,'NPDES eRule - Appenidix A'!$A$10:$O$379,12,FALSE))</f>
        <v/>
      </c>
      <c r="J110" s="51" t="str">
        <f>IF(LEN($A110)=0,"",VLOOKUP($A110,'NPDES eRule - Appenidix A'!$A$10:$O$379,13,FALSE))</f>
        <v>ICIS-NPDES</v>
      </c>
      <c r="K110" s="16" t="str">
        <f>IF(LEN($A110)=0,"",VLOOKUP($A110,'NPDES eRule - Appenidix A'!$A$10:$O$379,14,FALSE))</f>
        <v>Yes</v>
      </c>
    </row>
    <row r="111" spans="1:11" x14ac:dyDescent="0.2">
      <c r="A111" s="8">
        <f t="shared" si="5"/>
        <v>102</v>
      </c>
      <c r="B111" s="13" t="str">
        <f>VLOOKUP($A111,'NPDES eRule - Appenidix A'!$A$10:$J$379,2,FALSE)</f>
        <v>Limit Value Qualifier</v>
      </c>
      <c r="C111" s="69" t="s">
        <v>576</v>
      </c>
      <c r="D111" s="16" t="s">
        <v>537</v>
      </c>
      <c r="E111" s="16">
        <v>1</v>
      </c>
      <c r="F111" s="16">
        <f>IF(LEN($A111)=0,"",VLOOKUP($A111,'NPDES eRule - Appenidix A'!$A$10:$O$379,9,FALSE))</f>
        <v>1</v>
      </c>
      <c r="G111" s="51">
        <f>IF(LEN($A111)=0,"",VLOOKUP($A111,'NPDES eRule - Appenidix A'!$A$10:$O$379,10,FALSE))</f>
        <v>42634</v>
      </c>
      <c r="H111" s="51" t="str">
        <f>IF(LEN($A111)=0,"",VLOOKUP($A111,'NPDES eRule - Appenidix A'!$A$10:$O$379,11,FALSE))</f>
        <v>5.10</v>
      </c>
      <c r="I111" s="51" t="str">
        <f>IF(LEN($A111)=0,"",VLOOKUP($A111,'NPDES eRule - Appenidix A'!$A$10:$O$379,12,FALSE))</f>
        <v/>
      </c>
      <c r="J111" s="51" t="str">
        <f>IF(LEN($A111)=0,"",VLOOKUP($A111,'NPDES eRule - Appenidix A'!$A$10:$O$379,13,FALSE))</f>
        <v>ICIS-NPDES</v>
      </c>
      <c r="K111" s="16" t="str">
        <f>IF(LEN($A111)=0,"",VLOOKUP($A111,'NPDES eRule - Appenidix A'!$A$10:$O$379,14,FALSE))</f>
        <v>Yes</v>
      </c>
    </row>
    <row r="112" spans="1:11" x14ac:dyDescent="0.2">
      <c r="A112" s="8">
        <f t="shared" si="5"/>
        <v>103</v>
      </c>
      <c r="B112" s="13" t="str">
        <f>VLOOKUP($A112,'NPDES eRule - Appenidix A'!$A$10:$J$379,2,FALSE)</f>
        <v>Limit Value</v>
      </c>
      <c r="C112" s="69" t="s">
        <v>577</v>
      </c>
      <c r="D112" s="17" t="s">
        <v>537</v>
      </c>
      <c r="E112" s="17">
        <v>1</v>
      </c>
      <c r="F112" s="17">
        <f>IF(LEN($A112)=0,"",VLOOKUP($A112,'NPDES eRule - Appenidix A'!$A$10:$O$379,9,FALSE))</f>
        <v>1</v>
      </c>
      <c r="G112" s="50">
        <f>IF(LEN($A112)=0,"",VLOOKUP($A112,'NPDES eRule - Appenidix A'!$A$10:$O$379,10,FALSE))</f>
        <v>42634</v>
      </c>
      <c r="H112" s="50" t="str">
        <f>IF(LEN($A112)=0,"",VLOOKUP($A112,'NPDES eRule - Appenidix A'!$A$10:$O$379,11,FALSE))</f>
        <v>5.10</v>
      </c>
      <c r="I112" s="50" t="str">
        <f>IF(LEN($A112)=0,"",VLOOKUP($A112,'NPDES eRule - Appenidix A'!$A$10:$O$379,12,FALSE))</f>
        <v/>
      </c>
      <c r="J112" s="50" t="str">
        <f>IF(LEN($A112)=0,"",VLOOKUP($A112,'NPDES eRule - Appenidix A'!$A$10:$O$379,13,FALSE))</f>
        <v>ICIS-NPDES</v>
      </c>
      <c r="K112" s="16" t="str">
        <f>IF(LEN($A112)=0,"",VLOOKUP($A112,'NPDES eRule - Appenidix A'!$A$10:$O$379,14,FALSE))</f>
        <v>Yes</v>
      </c>
    </row>
    <row r="113" spans="1:11" ht="47.1" customHeight="1" x14ac:dyDescent="0.2">
      <c r="A113" s="52"/>
      <c r="B113" s="9" t="s">
        <v>578</v>
      </c>
      <c r="C113" s="72"/>
      <c r="D113" s="25"/>
      <c r="E113" s="25"/>
      <c r="F113" s="25" t="str">
        <f>IF(LEN($A113)=0,"",VLOOKUP($A113,'NPDES eRule - Appenidix A'!$A$10:$O$379,9,FALSE))</f>
        <v/>
      </c>
      <c r="G113" s="53" t="str">
        <f>IF(LEN($A113)=0,"",VLOOKUP($A113,'NPDES eRule - Appenidix A'!$A$10:$O$379,10,FALSE))</f>
        <v/>
      </c>
      <c r="H113" s="53" t="str">
        <f>IF(LEN($A113)=0,"",VLOOKUP($A113,'NPDES eRule - Appenidix A'!$A$10:$O$379,11,FALSE))</f>
        <v/>
      </c>
      <c r="I113" s="53" t="str">
        <f>IF(LEN($A113)=0,"",VLOOKUP($A113,'NPDES eRule - Appenidix A'!$A$10:$O$379,12,FALSE))</f>
        <v/>
      </c>
      <c r="J113" s="53" t="str">
        <f>IF(LEN($A113)=0,"",VLOOKUP($A113,'NPDES eRule - Appenidix A'!$A$10:$O$379,13,FALSE))</f>
        <v/>
      </c>
      <c r="K113" s="20" t="str">
        <f>IF(LEN($A113)=0,"",VLOOKUP($A113,'NPDES eRule - Appenidix A'!$A$10:$O$379,14,FALSE))</f>
        <v/>
      </c>
    </row>
    <row r="114" spans="1:11" ht="76.5" x14ac:dyDescent="0.2">
      <c r="A114" s="8">
        <f t="shared" si="5"/>
        <v>104</v>
      </c>
      <c r="B114" s="13" t="str">
        <f>VLOOKUP($A114,'NPDES eRule - Appenidix A'!$A$10:$J$379,2,FALSE)</f>
        <v>Biosolids/Sewage Sludge Management Facility Type</v>
      </c>
      <c r="C114" s="69" t="s">
        <v>579</v>
      </c>
      <c r="D114" s="16" t="s">
        <v>580</v>
      </c>
      <c r="E114" s="16" t="s">
        <v>437</v>
      </c>
      <c r="F114" s="16">
        <f>IF(LEN($A114)=0,"",VLOOKUP($A114,'NPDES eRule - Appenidix A'!$A$10:$O$379,9,FALSE))</f>
        <v>3</v>
      </c>
      <c r="G114" s="51">
        <f>IF(LEN($A114)=0,"",VLOOKUP($A114,'NPDES eRule - Appenidix A'!$A$10:$O$379,10,FALSE))</f>
        <v>46012</v>
      </c>
      <c r="H114" s="51" t="str">
        <f>IF(LEN($A114)=0,"",VLOOKUP($A114,'NPDES eRule - Appenidix A'!$A$10:$O$379,11,FALSE))</f>
        <v>5.16</v>
      </c>
      <c r="I114" s="51">
        <f>IF(LEN($A114)=0,"",VLOOKUP($A114,'NPDES eRule - Appenidix A'!$A$10:$O$379,12,FALSE))</f>
        <v>0</v>
      </c>
      <c r="J114" s="51" t="str">
        <f>IF(LEN($A114)=0,"",VLOOKUP($A114,'NPDES eRule - Appenidix A'!$A$10:$O$379,13,FALSE))</f>
        <v>OECA Data Store</v>
      </c>
      <c r="K114" s="16" t="str">
        <f>IF(LEN($A114)=0,"",VLOOKUP($A114,'NPDES eRule - Appenidix A'!$A$10:$O$379,14,FALSE))</f>
        <v>Yes</v>
      </c>
    </row>
    <row r="115" spans="1:11" ht="89.25" x14ac:dyDescent="0.2">
      <c r="A115" s="8">
        <f t="shared" si="5"/>
        <v>105</v>
      </c>
      <c r="B115" s="13" t="str">
        <f>VLOOKUP($A115,'NPDES eRule - Appenidix A'!$A$10:$J$379,2,FALSE)</f>
        <v>Biosolids or Sewage Sludge Treatment Processes (Permit)</v>
      </c>
      <c r="C115" s="69" t="s">
        <v>581</v>
      </c>
      <c r="D115" s="16" t="s">
        <v>582</v>
      </c>
      <c r="E115" s="17" t="s">
        <v>451</v>
      </c>
      <c r="F115" s="16">
        <f>IF(LEN($A115)=0,"",VLOOKUP($A115,'NPDES eRule - Appenidix A'!$A$10:$O$379,9,FALSE))</f>
        <v>3</v>
      </c>
      <c r="G115" s="51">
        <f>IF(LEN($A115)=0,"",VLOOKUP($A115,'NPDES eRule - Appenidix A'!$A$10:$O$379,10,FALSE))</f>
        <v>46012</v>
      </c>
      <c r="H115" s="51" t="str">
        <f>IF(LEN($A115)=0,"",VLOOKUP($A115,'NPDES eRule - Appenidix A'!$A$10:$O$379,11,FALSE))</f>
        <v>5.16</v>
      </c>
      <c r="I115" s="51">
        <f>IF(LEN($A115)=0,"",VLOOKUP($A115,'NPDES eRule - Appenidix A'!$A$10:$O$379,12,FALSE))</f>
        <v>0</v>
      </c>
      <c r="J115" s="51" t="str">
        <f>IF(LEN($A115)=0,"",VLOOKUP($A115,'NPDES eRule - Appenidix A'!$A$10:$O$379,13,FALSE))</f>
        <v>OECA Data Store</v>
      </c>
      <c r="K115" s="16" t="str">
        <f>IF(LEN($A115)=0,"",VLOOKUP($A115,'NPDES eRule - Appenidix A'!$A$10:$O$379,14,FALSE))</f>
        <v>Yes</v>
      </c>
    </row>
    <row r="116" spans="1:11" ht="63.75" x14ac:dyDescent="0.2">
      <c r="A116" s="8">
        <f t="shared" si="5"/>
        <v>106</v>
      </c>
      <c r="B116" s="13" t="str">
        <f>VLOOKUP($A116,'NPDES eRule - Appenidix A'!$A$10:$J$379,2,FALSE)</f>
        <v>Biosolids or Sewage Sludge Form (Permit)</v>
      </c>
      <c r="C116" s="69" t="s">
        <v>583</v>
      </c>
      <c r="D116" s="16" t="s">
        <v>582</v>
      </c>
      <c r="E116" s="17" t="s">
        <v>451</v>
      </c>
      <c r="F116" s="17">
        <f>IF(LEN($A116)=0,"",VLOOKUP($A116,'NPDES eRule - Appenidix A'!$A$10:$O$379,9,FALSE))</f>
        <v>3</v>
      </c>
      <c r="G116" s="50">
        <f>IF(LEN($A116)=0,"",VLOOKUP($A116,'NPDES eRule - Appenidix A'!$A$10:$O$379,10,FALSE))</f>
        <v>46012</v>
      </c>
      <c r="H116" s="50" t="str">
        <f>IF(LEN($A116)=0,"",VLOOKUP($A116,'NPDES eRule - Appenidix A'!$A$10:$O$379,11,FALSE))</f>
        <v>5.16</v>
      </c>
      <c r="I116" s="50">
        <f>IF(LEN($A116)=0,"",VLOOKUP($A116,'NPDES eRule - Appenidix A'!$A$10:$O$379,12,FALSE))</f>
        <v>0</v>
      </c>
      <c r="J116" s="50" t="str">
        <f>IF(LEN($A116)=0,"",VLOOKUP($A116,'NPDES eRule - Appenidix A'!$A$10:$O$379,13,FALSE))</f>
        <v>OECA Data Store</v>
      </c>
      <c r="K116" s="16" t="str">
        <f>IF(LEN($A116)=0,"",VLOOKUP($A116,'NPDES eRule - Appenidix A'!$A$10:$O$379,14,FALSE))</f>
        <v>Yes</v>
      </c>
    </row>
    <row r="117" spans="1:11" ht="51" x14ac:dyDescent="0.2">
      <c r="A117" s="8">
        <f t="shared" si="5"/>
        <v>107</v>
      </c>
      <c r="B117" s="13" t="str">
        <f>VLOOKUP($A117,'NPDES eRule - Appenidix A'!$A$10:$J$379,2,FALSE)</f>
        <v>Biosolids or Sewage Sludge Management Practice (Permit)</v>
      </c>
      <c r="C117" s="69" t="s">
        <v>584</v>
      </c>
      <c r="D117" s="16" t="s">
        <v>582</v>
      </c>
      <c r="E117" s="17" t="s">
        <v>451</v>
      </c>
      <c r="F117" s="16">
        <f>IF(LEN($A117)=0,"",VLOOKUP($A117,'NPDES eRule - Appenidix A'!$A$10:$O$379,9,FALSE))</f>
        <v>3</v>
      </c>
      <c r="G117" s="51">
        <f>IF(LEN($A117)=0,"",VLOOKUP($A117,'NPDES eRule - Appenidix A'!$A$10:$O$379,10,FALSE))</f>
        <v>46012</v>
      </c>
      <c r="H117" s="51" t="str">
        <f>IF(LEN($A117)=0,"",VLOOKUP($A117,'NPDES eRule - Appenidix A'!$A$10:$O$379,11,FALSE))</f>
        <v>5.16</v>
      </c>
      <c r="I117" s="51">
        <f>IF(LEN($A117)=0,"",VLOOKUP($A117,'NPDES eRule - Appenidix A'!$A$10:$O$379,12,FALSE))</f>
        <v>0</v>
      </c>
      <c r="J117" s="51" t="str">
        <f>IF(LEN($A117)=0,"",VLOOKUP($A117,'NPDES eRule - Appenidix A'!$A$10:$O$379,13,FALSE))</f>
        <v>OECA Data Store</v>
      </c>
      <c r="K117" s="16" t="str">
        <f>IF(LEN($A117)=0,"",VLOOKUP($A117,'NPDES eRule - Appenidix A'!$A$10:$O$379,14,FALSE))</f>
        <v>Yes</v>
      </c>
    </row>
    <row r="118" spans="1:11" ht="51" x14ac:dyDescent="0.2">
      <c r="A118" s="8">
        <f t="shared" si="5"/>
        <v>108</v>
      </c>
      <c r="B118" s="13" t="str">
        <f>VLOOKUP($A118,'NPDES eRule - Appenidix A'!$A$10:$J$379,2,FALSE)</f>
        <v>Biosolids or Sewage Sludge Pathogen Class (Permit)</v>
      </c>
      <c r="C118" s="69" t="s">
        <v>585</v>
      </c>
      <c r="D118" s="16" t="s">
        <v>582</v>
      </c>
      <c r="E118" s="17" t="s">
        <v>451</v>
      </c>
      <c r="F118" s="16">
        <f>IF(LEN($A118)=0,"",VLOOKUP($A118,'NPDES eRule - Appenidix A'!$A$10:$O$379,9,FALSE))</f>
        <v>3</v>
      </c>
      <c r="G118" s="51">
        <f>IF(LEN($A118)=0,"",VLOOKUP($A118,'NPDES eRule - Appenidix A'!$A$10:$O$379,10,FALSE))</f>
        <v>46012</v>
      </c>
      <c r="H118" s="51" t="str">
        <f>IF(LEN($A118)=0,"",VLOOKUP($A118,'NPDES eRule - Appenidix A'!$A$10:$O$379,11,FALSE))</f>
        <v>5.16</v>
      </c>
      <c r="I118" s="51">
        <f>IF(LEN($A118)=0,"",VLOOKUP($A118,'NPDES eRule - Appenidix A'!$A$10:$O$379,12,FALSE))</f>
        <v>0</v>
      </c>
      <c r="J118" s="51" t="str">
        <f>IF(LEN($A118)=0,"",VLOOKUP($A118,'NPDES eRule - Appenidix A'!$A$10:$O$379,13,FALSE))</f>
        <v>OECA Data Store</v>
      </c>
      <c r="K118" s="16" t="str">
        <f>IF(LEN($A118)=0,"",VLOOKUP($A118,'NPDES eRule - Appenidix A'!$A$10:$O$379,14,FALSE))</f>
        <v>Yes</v>
      </c>
    </row>
    <row r="119" spans="1:11" ht="76.5" x14ac:dyDescent="0.2">
      <c r="A119" s="8">
        <f t="shared" si="5"/>
        <v>109</v>
      </c>
      <c r="B119" s="13" t="str">
        <f>VLOOKUP($A119,'NPDES eRule - Appenidix A'!$A$10:$J$379,2,FALSE)</f>
        <v>Biosolids or Sewage Sludge Vector Attraction Reduction Options (Permit)</v>
      </c>
      <c r="C119" s="69" t="s">
        <v>586</v>
      </c>
      <c r="D119" s="16" t="s">
        <v>582</v>
      </c>
      <c r="E119" s="17" t="s">
        <v>451</v>
      </c>
      <c r="F119" s="16">
        <f>IF(LEN($A119)=0,"",VLOOKUP($A119,'NPDES eRule - Appenidix A'!$A$10:$O$379,9,FALSE))</f>
        <v>3</v>
      </c>
      <c r="G119" s="51">
        <f>IF(LEN($A119)=0,"",VLOOKUP($A119,'NPDES eRule - Appenidix A'!$A$10:$O$379,10,FALSE))</f>
        <v>46012</v>
      </c>
      <c r="H119" s="51" t="str">
        <f>IF(LEN($A119)=0,"",VLOOKUP($A119,'NPDES eRule - Appenidix A'!$A$10:$O$379,11,FALSE))</f>
        <v>5.16</v>
      </c>
      <c r="I119" s="51">
        <f>IF(LEN($A119)=0,"",VLOOKUP($A119,'NPDES eRule - Appenidix A'!$A$10:$O$379,12,FALSE))</f>
        <v>0</v>
      </c>
      <c r="J119" s="51" t="str">
        <f>IF(LEN($A119)=0,"",VLOOKUP($A119,'NPDES eRule - Appenidix A'!$A$10:$O$379,13,FALSE))</f>
        <v>OECA Data Store</v>
      </c>
      <c r="K119" s="16" t="str">
        <f>IF(LEN($A119)=0,"",VLOOKUP($A119,'NPDES eRule - Appenidix A'!$A$10:$O$379,14,FALSE))</f>
        <v>Yes</v>
      </c>
    </row>
    <row r="120" spans="1:11" ht="89.25" x14ac:dyDescent="0.2">
      <c r="A120" s="8">
        <f t="shared" si="5"/>
        <v>110</v>
      </c>
      <c r="B120" s="13" t="str">
        <f>VLOOKUP($A120,'NPDES eRule - Appenidix A'!$A$10:$J$379,2,FALSE)</f>
        <v>Biosolids or Sewage Sludge Pathogen Reduction Options (Permit)</v>
      </c>
      <c r="C120" s="69" t="s">
        <v>587</v>
      </c>
      <c r="D120" s="16" t="s">
        <v>582</v>
      </c>
      <c r="E120" s="17" t="s">
        <v>451</v>
      </c>
      <c r="F120" s="16">
        <f>IF(LEN($A120)=0,"",VLOOKUP($A120,'NPDES eRule - Appenidix A'!$A$10:$O$379,9,FALSE))</f>
        <v>3</v>
      </c>
      <c r="G120" s="51">
        <f>IF(LEN($A120)=0,"",VLOOKUP($A120,'NPDES eRule - Appenidix A'!$A$10:$O$379,10,FALSE))</f>
        <v>46012</v>
      </c>
      <c r="H120" s="51" t="str">
        <f>IF(LEN($A120)=0,"",VLOOKUP($A120,'NPDES eRule - Appenidix A'!$A$10:$O$379,11,FALSE))</f>
        <v>5.16</v>
      </c>
      <c r="I120" s="51">
        <f>IF(LEN($A120)=0,"",VLOOKUP($A120,'NPDES eRule - Appenidix A'!$A$10:$O$379,12,FALSE))</f>
        <v>0</v>
      </c>
      <c r="J120" s="51" t="str">
        <f>IF(LEN($A120)=0,"",VLOOKUP($A120,'NPDES eRule - Appenidix A'!$A$10:$O$379,13,FALSE))</f>
        <v>OECA Data Store</v>
      </c>
      <c r="K120" s="16" t="str">
        <f>IF(LEN($A120)=0,"",VLOOKUP($A120,'NPDES eRule - Appenidix A'!$A$10:$O$379,14,FALSE))</f>
        <v>Yes</v>
      </c>
    </row>
    <row r="121" spans="1:11" ht="76.5" x14ac:dyDescent="0.2">
      <c r="A121" s="8">
        <f t="shared" si="5"/>
        <v>111</v>
      </c>
      <c r="B121" s="13" t="str">
        <f>VLOOKUP($A121,'NPDES eRule - Appenidix A'!$A$10:$J$379,2,FALSE)</f>
        <v>Biosolids or Sewage Sludge Amount (Permit)</v>
      </c>
      <c r="C121" s="69" t="s">
        <v>588</v>
      </c>
      <c r="D121" s="16" t="s">
        <v>589</v>
      </c>
      <c r="E121" s="16" t="s">
        <v>451</v>
      </c>
      <c r="F121" s="16">
        <f>IF(LEN($A121)=0,"",VLOOKUP($A121,'NPDES eRule - Appenidix A'!$A$10:$O$379,9,FALSE))</f>
        <v>3</v>
      </c>
      <c r="G121" s="51">
        <f>IF(LEN($A121)=0,"",VLOOKUP($A121,'NPDES eRule - Appenidix A'!$A$10:$O$379,10,FALSE))</f>
        <v>46012</v>
      </c>
      <c r="H121" s="51" t="str">
        <f>IF(LEN($A121)=0,"",VLOOKUP($A121,'NPDES eRule - Appenidix A'!$A$10:$O$379,11,FALSE))</f>
        <v>5.16</v>
      </c>
      <c r="I121" s="51">
        <f>IF(LEN($A121)=0,"",VLOOKUP($A121,'NPDES eRule - Appenidix A'!$A$10:$O$379,12,FALSE))</f>
        <v>0</v>
      </c>
      <c r="J121" s="51" t="str">
        <f>IF(LEN($A121)=0,"",VLOOKUP($A121,'NPDES eRule - Appenidix A'!$A$10:$O$379,13,FALSE))</f>
        <v>OECA Data Store</v>
      </c>
      <c r="K121" s="16" t="str">
        <f>IF(LEN($A121)=0,"",VLOOKUP($A121,'NPDES eRule - Appenidix A'!$A$10:$O$379,14,FALSE))</f>
        <v>Yes</v>
      </c>
    </row>
    <row r="122" spans="1:11" x14ac:dyDescent="0.2">
      <c r="A122" s="52"/>
      <c r="B122" s="9" t="s">
        <v>590</v>
      </c>
      <c r="C122" s="71"/>
      <c r="D122" s="25"/>
      <c r="E122" s="25"/>
      <c r="F122" s="25" t="str">
        <f>IF(LEN($A122)=0,"",VLOOKUP($A122,'NPDES eRule - Appenidix A'!$A$10:$O$379,9,FALSE))</f>
        <v/>
      </c>
      <c r="G122" s="53" t="str">
        <f>IF(LEN($A122)=0,"",VLOOKUP($A122,'NPDES eRule - Appenidix A'!$A$10:$O$379,10,FALSE))</f>
        <v/>
      </c>
      <c r="H122" s="53" t="str">
        <f>IF(LEN($A122)=0,"",VLOOKUP($A122,'NPDES eRule - Appenidix A'!$A$10:$O$379,11,FALSE))</f>
        <v/>
      </c>
      <c r="I122" s="53" t="str">
        <f>IF(LEN($A122)=0,"",VLOOKUP($A122,'NPDES eRule - Appenidix A'!$A$10:$O$379,12,FALSE))</f>
        <v/>
      </c>
      <c r="J122" s="53" t="str">
        <f>IF(LEN($A122)=0,"",VLOOKUP($A122,'NPDES eRule - Appenidix A'!$A$10:$O$379,13,FALSE))</f>
        <v/>
      </c>
      <c r="K122" s="20" t="str">
        <f>IF(LEN($A122)=0,"",VLOOKUP($A122,'NPDES eRule - Appenidix A'!$A$10:$O$379,14,FALSE))</f>
        <v/>
      </c>
    </row>
    <row r="123" spans="1:11" ht="102" x14ac:dyDescent="0.2">
      <c r="A123" s="8">
        <f t="shared" si="5"/>
        <v>112</v>
      </c>
      <c r="B123" s="13" t="str">
        <f>VLOOKUP($A123,'NPDES eRule - Appenidix A'!$A$10:$J$379,2,FALSE)</f>
        <v>Facility CAAP Status</v>
      </c>
      <c r="C123" s="73" t="s">
        <v>591</v>
      </c>
      <c r="D123" s="17" t="s">
        <v>592</v>
      </c>
      <c r="E123" s="17" t="s">
        <v>451</v>
      </c>
      <c r="F123" s="16">
        <f>IF(LEN($A123)=0,"",VLOOKUP($A123,'NPDES eRule - Appenidix A'!$A$10:$O$379,9,FALSE))</f>
        <v>3</v>
      </c>
      <c r="G123" s="51">
        <f>IF(LEN($A123)=0,"",VLOOKUP($A123,'NPDES eRule - Appenidix A'!$A$10:$O$379,10,FALSE))</f>
        <v>46012</v>
      </c>
      <c r="H123" s="51" t="str">
        <f>IF(LEN($A123)=0,"",VLOOKUP($A123,'NPDES eRule - Appenidix A'!$A$10:$O$379,11,FALSE))</f>
        <v>5.10</v>
      </c>
      <c r="I123" s="51">
        <f>IF(LEN($A123)=0,"",VLOOKUP($A123,'NPDES eRule - Appenidix A'!$A$10:$O$379,12,FALSE))</f>
        <v>0</v>
      </c>
      <c r="J123" s="51" t="str">
        <f>IF(LEN($A123)=0,"",VLOOKUP($A123,'NPDES eRule - Appenidix A'!$A$10:$O$379,13,FALSE))</f>
        <v>ICIS-NPDES</v>
      </c>
      <c r="K123" s="16" t="str">
        <f>IF(LEN($A123)=0,"",VLOOKUP($A123,'NPDES eRule - Appenidix A'!$A$10:$O$379,14,FALSE))</f>
        <v>No</v>
      </c>
    </row>
    <row r="124" spans="1:11" ht="70.5" customHeight="1" x14ac:dyDescent="0.2">
      <c r="A124" s="8">
        <f t="shared" si="5"/>
        <v>113</v>
      </c>
      <c r="B124" s="13" t="str">
        <f>VLOOKUP($A124,'NPDES eRule - Appenidix A'!$A$10:$J$379,2,FALSE)</f>
        <v>Facility CAFO Type</v>
      </c>
      <c r="C124" s="73" t="s">
        <v>593</v>
      </c>
      <c r="D124" s="17" t="s">
        <v>594</v>
      </c>
      <c r="E124" s="17" t="s">
        <v>451</v>
      </c>
      <c r="F124" s="16">
        <f>IF(LEN($A124)=0,"",VLOOKUP($A124,'NPDES eRule - Appenidix A'!$A$10:$O$379,9,FALSE))</f>
        <v>3</v>
      </c>
      <c r="G124" s="51">
        <f>IF(LEN($A124)=0,"",VLOOKUP($A124,'NPDES eRule - Appenidix A'!$A$10:$O$379,10,FALSE))</f>
        <v>46012</v>
      </c>
      <c r="H124" s="51" t="str">
        <f>IF(LEN($A124)=0,"",VLOOKUP($A124,'NPDES eRule - Appenidix A'!$A$10:$O$379,11,FALSE))</f>
        <v>5.10</v>
      </c>
      <c r="I124" s="51">
        <f>IF(LEN($A124)=0,"",VLOOKUP($A124,'NPDES eRule - Appenidix A'!$A$10:$O$379,12,FALSE))</f>
        <v>0</v>
      </c>
      <c r="J124" s="51" t="str">
        <f>IF(LEN($A124)=0,"",VLOOKUP($A124,'NPDES eRule - Appenidix A'!$A$10:$O$379,13,FALSE))</f>
        <v>ICIS-NPDES</v>
      </c>
      <c r="K124" s="16" t="str">
        <f>IF(LEN($A124)=0,"",VLOOKUP($A124,'NPDES eRule - Appenidix A'!$A$10:$O$379,14,FALSE))</f>
        <v>No</v>
      </c>
    </row>
    <row r="125" spans="1:11" ht="38.25" x14ac:dyDescent="0.2">
      <c r="A125" s="8">
        <f t="shared" si="5"/>
        <v>114</v>
      </c>
      <c r="B125" s="13" t="str">
        <f>VLOOKUP($A125,'NPDES eRule - Appenidix A'!$A$10:$J$379,2,FALSE)</f>
        <v>CAFO Designation Date</v>
      </c>
      <c r="C125" s="73" t="s">
        <v>595</v>
      </c>
      <c r="D125" s="17">
        <v>122.23</v>
      </c>
      <c r="E125" s="17">
        <v>1</v>
      </c>
      <c r="F125" s="17">
        <f>IF(LEN($A125)=0,"",VLOOKUP($A125,'NPDES eRule - Appenidix A'!$A$10:$O$379,9,FALSE))</f>
        <v>3</v>
      </c>
      <c r="G125" s="50">
        <f>IF(LEN($A125)=0,"",VLOOKUP($A125,'NPDES eRule - Appenidix A'!$A$10:$O$379,10,FALSE))</f>
        <v>46012</v>
      </c>
      <c r="H125" s="50" t="str">
        <f>IF(LEN($A125)=0,"",VLOOKUP($A125,'NPDES eRule - Appenidix A'!$A$10:$O$379,11,FALSE))</f>
        <v>5.10</v>
      </c>
      <c r="I125" s="50">
        <f>IF(LEN($A125)=0,"",VLOOKUP($A125,'NPDES eRule - Appenidix A'!$A$10:$O$379,12,FALSE))</f>
        <v>0</v>
      </c>
      <c r="J125" s="50" t="str">
        <f>IF(LEN($A125)=0,"",VLOOKUP($A125,'NPDES eRule - Appenidix A'!$A$10:$O$379,13,FALSE))</f>
        <v>ICIS-NPDES</v>
      </c>
      <c r="K125" s="16" t="str">
        <f>IF(LEN($A125)=0,"",VLOOKUP($A125,'NPDES eRule - Appenidix A'!$A$10:$O$379,14,FALSE))</f>
        <v>No</v>
      </c>
    </row>
    <row r="126" spans="1:11" ht="102" x14ac:dyDescent="0.2">
      <c r="A126" s="8">
        <f t="shared" si="5"/>
        <v>115</v>
      </c>
      <c r="B126" s="13" t="str">
        <f>VLOOKUP($A126,'NPDES eRule - Appenidix A'!$A$10:$J$379,2,FALSE)</f>
        <v>CAFO Designation Reason</v>
      </c>
      <c r="C126" s="73" t="s">
        <v>596</v>
      </c>
      <c r="D126" s="17" t="s">
        <v>597</v>
      </c>
      <c r="E126" s="17">
        <v>1</v>
      </c>
      <c r="F126" s="17">
        <f>IF(LEN($A126)=0,"",VLOOKUP($A126,'NPDES eRule - Appenidix A'!$A$10:$O$379,9,FALSE))</f>
        <v>3</v>
      </c>
      <c r="G126" s="50">
        <f>IF(LEN($A126)=0,"",VLOOKUP($A126,'NPDES eRule - Appenidix A'!$A$10:$O$379,10,FALSE))</f>
        <v>46012</v>
      </c>
      <c r="H126" s="50" t="str">
        <f>IF(LEN($A126)=0,"",VLOOKUP($A126,'NPDES eRule - Appenidix A'!$A$10:$O$379,11,FALSE))</f>
        <v>5.10</v>
      </c>
      <c r="I126" s="50">
        <f>IF(LEN($A126)=0,"",VLOOKUP($A126,'NPDES eRule - Appenidix A'!$A$10:$O$379,12,FALSE))</f>
        <v>0</v>
      </c>
      <c r="J126" s="50" t="str">
        <f>IF(LEN($A126)=0,"",VLOOKUP($A126,'NPDES eRule - Appenidix A'!$A$10:$O$379,13,FALSE))</f>
        <v>ICIS-NPDES</v>
      </c>
      <c r="K126" s="16" t="str">
        <f>IF(LEN($A126)=0,"",VLOOKUP($A126,'NPDES eRule - Appenidix A'!$A$10:$O$379,14,FALSE))</f>
        <v>No</v>
      </c>
    </row>
    <row r="127" spans="1:11" ht="38.25" x14ac:dyDescent="0.2">
      <c r="A127" s="8">
        <f t="shared" si="5"/>
        <v>116</v>
      </c>
      <c r="B127" s="13" t="str">
        <f>VLOOKUP($A127,'NPDES eRule - Appenidix A'!$A$10:$J$379,2,FALSE)</f>
        <v>CAFO Animal Types</v>
      </c>
      <c r="C127" s="73" t="s">
        <v>598</v>
      </c>
      <c r="D127" s="17" t="s">
        <v>599</v>
      </c>
      <c r="E127" s="17" t="s">
        <v>451</v>
      </c>
      <c r="F127" s="17">
        <f>IF(LEN($A127)=0,"",VLOOKUP($A127,'NPDES eRule - Appenidix A'!$A$10:$O$379,9,FALSE))</f>
        <v>3</v>
      </c>
      <c r="G127" s="50">
        <f>IF(LEN($A127)=0,"",VLOOKUP($A127,'NPDES eRule - Appenidix A'!$A$10:$O$379,10,FALSE))</f>
        <v>46012</v>
      </c>
      <c r="H127" s="50" t="str">
        <f>IF(LEN($A127)=0,"",VLOOKUP($A127,'NPDES eRule - Appenidix A'!$A$10:$O$379,11,FALSE))</f>
        <v>5.15</v>
      </c>
      <c r="I127" s="50" t="str">
        <f>IF(LEN($A127)=0,"",VLOOKUP($A127,'NPDES eRule - Appenidix A'!$A$10:$O$379,12,FALSE))</f>
        <v>X</v>
      </c>
      <c r="J127" s="50" t="str">
        <f>IF(LEN($A127)=0,"",VLOOKUP($A127,'NPDES eRule - Appenidix A'!$A$10:$O$379,13,FALSE))</f>
        <v>ICIS-NPDES</v>
      </c>
      <c r="K127" s="16" t="str">
        <f>IF(LEN($A127)=0,"",VLOOKUP($A127,'NPDES eRule - Appenidix A'!$A$10:$O$379,14,FALSE))</f>
        <v>No</v>
      </c>
    </row>
    <row r="128" spans="1:11" ht="38.25" x14ac:dyDescent="0.2">
      <c r="A128" s="8">
        <f t="shared" si="5"/>
        <v>117</v>
      </c>
      <c r="B128" s="13" t="str">
        <f>VLOOKUP($A128,'NPDES eRule - Appenidix A'!$A$10:$J$379,2,FALSE)</f>
        <v>CAFO Animal Maximum Numbers</v>
      </c>
      <c r="C128" s="73" t="s">
        <v>600</v>
      </c>
      <c r="D128" s="17" t="s">
        <v>599</v>
      </c>
      <c r="E128" s="17" t="s">
        <v>451</v>
      </c>
      <c r="F128" s="17">
        <f>IF(LEN($A128)=0,"",VLOOKUP($A128,'NPDES eRule - Appenidix A'!$A$10:$O$379,9,FALSE))</f>
        <v>3</v>
      </c>
      <c r="G128" s="50">
        <f>IF(LEN($A128)=0,"",VLOOKUP($A128,'NPDES eRule - Appenidix A'!$A$10:$O$379,10,FALSE))</f>
        <v>46012</v>
      </c>
      <c r="H128" s="50" t="str">
        <f>IF(LEN($A128)=0,"",VLOOKUP($A128,'NPDES eRule - Appenidix A'!$A$10:$O$379,11,FALSE))</f>
        <v>5.10</v>
      </c>
      <c r="I128" s="50">
        <f>IF(LEN($A128)=0,"",VLOOKUP($A128,'NPDES eRule - Appenidix A'!$A$10:$O$379,12,FALSE))</f>
        <v>0</v>
      </c>
      <c r="J128" s="50" t="str">
        <f>IF(LEN($A128)=0,"",VLOOKUP($A128,'NPDES eRule - Appenidix A'!$A$10:$O$379,13,FALSE))</f>
        <v>ICIS-NPDES</v>
      </c>
      <c r="K128" s="16" t="str">
        <f>IF(LEN($A128)=0,"",VLOOKUP($A128,'NPDES eRule - Appenidix A'!$A$10:$O$379,14,FALSE))</f>
        <v>No</v>
      </c>
    </row>
    <row r="129" spans="1:11" ht="25.5" x14ac:dyDescent="0.2">
      <c r="A129" s="8">
        <f t="shared" si="5"/>
        <v>118</v>
      </c>
      <c r="B129" s="13" t="str">
        <f>VLOOKUP($A129,'NPDES eRule - Appenidix A'!$A$10:$J$379,2,FALSE)</f>
        <v>CAFO Animal Maximum Numbers in Open Confinement</v>
      </c>
      <c r="C129" s="73" t="s">
        <v>601</v>
      </c>
      <c r="D129" s="17" t="s">
        <v>599</v>
      </c>
      <c r="E129" s="17" t="s">
        <v>451</v>
      </c>
      <c r="F129" s="17">
        <f>IF(LEN($A129)=0,"",VLOOKUP($A129,'NPDES eRule - Appenidix A'!$A$10:$O$379,9,FALSE))</f>
        <v>3</v>
      </c>
      <c r="G129" s="50">
        <f>IF(LEN($A129)=0,"",VLOOKUP($A129,'NPDES eRule - Appenidix A'!$A$10:$O$379,10,FALSE))</f>
        <v>46012</v>
      </c>
      <c r="H129" s="50" t="str">
        <f>IF(LEN($A129)=0,"",VLOOKUP($A129,'NPDES eRule - Appenidix A'!$A$10:$O$379,11,FALSE))</f>
        <v>5.10</v>
      </c>
      <c r="I129" s="50">
        <f>IF(LEN($A129)=0,"",VLOOKUP($A129,'NPDES eRule - Appenidix A'!$A$10:$O$379,12,FALSE))</f>
        <v>0</v>
      </c>
      <c r="J129" s="50" t="str">
        <f>IF(LEN($A129)=0,"",VLOOKUP($A129,'NPDES eRule - Appenidix A'!$A$10:$O$379,13,FALSE))</f>
        <v>ICIS-NPDES</v>
      </c>
      <c r="K129" s="16" t="str">
        <f>IF(LEN($A129)=0,"",VLOOKUP($A129,'NPDES eRule - Appenidix A'!$A$10:$O$379,14,FALSE))</f>
        <v>No</v>
      </c>
    </row>
    <row r="130" spans="1:11" ht="25.5" x14ac:dyDescent="0.2">
      <c r="A130" s="8">
        <f t="shared" si="5"/>
        <v>119</v>
      </c>
      <c r="B130" s="13" t="str">
        <f>VLOOKUP($A130,'NPDES eRule - Appenidix A'!$A$10:$J$379,2,FALSE)</f>
        <v>CAFO MLPW</v>
      </c>
      <c r="C130" s="73" t="s">
        <v>602</v>
      </c>
      <c r="D130" s="17" t="s">
        <v>603</v>
      </c>
      <c r="E130" s="17" t="s">
        <v>451</v>
      </c>
      <c r="F130" s="17">
        <f>IF(LEN($A130)=0,"",VLOOKUP($A130,'NPDES eRule - Appenidix A'!$A$10:$O$379,9,FALSE))</f>
        <v>3</v>
      </c>
      <c r="G130" s="50">
        <f>IF(LEN($A130)=0,"",VLOOKUP($A130,'NPDES eRule - Appenidix A'!$A$10:$O$379,10,FALSE))</f>
        <v>46012</v>
      </c>
      <c r="H130" s="50" t="str">
        <f>IF(LEN($A130)=0,"",VLOOKUP($A130,'NPDES eRule - Appenidix A'!$A$10:$O$379,11,FALSE))</f>
        <v>5.15</v>
      </c>
      <c r="I130" s="50" t="str">
        <f>IF(LEN($A130)=0,"",VLOOKUP($A130,'NPDES eRule - Appenidix A'!$A$10:$O$379,12,FALSE))</f>
        <v>X</v>
      </c>
      <c r="J130" s="50" t="str">
        <f>IF(LEN($A130)=0,"",VLOOKUP($A130,'NPDES eRule - Appenidix A'!$A$10:$O$379,13,FALSE))</f>
        <v>ICIS-NPDES</v>
      </c>
      <c r="K130" s="16" t="str">
        <f>IF(LEN($A130)=0,"",VLOOKUP($A130,'NPDES eRule - Appenidix A'!$A$10:$O$379,14,FALSE))</f>
        <v>No</v>
      </c>
    </row>
    <row r="131" spans="1:11" ht="48.6" customHeight="1" x14ac:dyDescent="0.2">
      <c r="A131" s="8">
        <f t="shared" si="5"/>
        <v>120</v>
      </c>
      <c r="B131" s="13" t="str">
        <f>VLOOKUP($A131,'NPDES eRule - Appenidix A'!$A$10:$J$379,2,FALSE)</f>
        <v>CAFO MLPW Amounts</v>
      </c>
      <c r="C131" s="73" t="s">
        <v>604</v>
      </c>
      <c r="D131" s="17" t="s">
        <v>603</v>
      </c>
      <c r="E131" s="17" t="s">
        <v>451</v>
      </c>
      <c r="F131" s="16">
        <f>IF(LEN($A131)=0,"",VLOOKUP($A131,'NPDES eRule - Appenidix A'!$A$10:$O$379,9,FALSE))</f>
        <v>3</v>
      </c>
      <c r="G131" s="51">
        <f>IF(LEN($A131)=0,"",VLOOKUP($A131,'NPDES eRule - Appenidix A'!$A$10:$O$379,10,FALSE))</f>
        <v>46012</v>
      </c>
      <c r="H131" s="51" t="str">
        <f>IF(LEN($A131)=0,"",VLOOKUP($A131,'NPDES eRule - Appenidix A'!$A$10:$O$379,11,FALSE))</f>
        <v>5.15</v>
      </c>
      <c r="I131" s="51" t="str">
        <f>IF(LEN($A131)=0,"",VLOOKUP($A131,'NPDES eRule - Appenidix A'!$A$10:$O$379,12,FALSE))</f>
        <v>X</v>
      </c>
      <c r="J131" s="51" t="str">
        <f>IF(LEN($A131)=0,"",VLOOKUP($A131,'NPDES eRule - Appenidix A'!$A$10:$O$379,13,FALSE))</f>
        <v>ICIS-NPDES</v>
      </c>
      <c r="K131" s="16" t="str">
        <f>IF(LEN($A131)=0,"",VLOOKUP($A131,'NPDES eRule - Appenidix A'!$A$10:$O$379,14,FALSE))</f>
        <v>No</v>
      </c>
    </row>
    <row r="132" spans="1:11" ht="25.5" x14ac:dyDescent="0.2">
      <c r="A132" s="8">
        <f t="shared" si="5"/>
        <v>121</v>
      </c>
      <c r="B132" s="13" t="str">
        <f>VLOOKUP($A132,'NPDES eRule - Appenidix A'!$A$10:$J$379,2,FALSE)</f>
        <v>CAFO MLPW Amounts Units</v>
      </c>
      <c r="C132" s="73" t="s">
        <v>605</v>
      </c>
      <c r="D132" s="17" t="s">
        <v>603</v>
      </c>
      <c r="E132" s="17" t="s">
        <v>451</v>
      </c>
      <c r="F132" s="16">
        <f>IF(LEN($A132)=0,"",VLOOKUP($A132,'NPDES eRule - Appenidix A'!$A$10:$O$379,9,FALSE))</f>
        <v>3</v>
      </c>
      <c r="G132" s="51">
        <f>IF(LEN($A132)=0,"",VLOOKUP($A132,'NPDES eRule - Appenidix A'!$A$10:$O$379,10,FALSE))</f>
        <v>46012</v>
      </c>
      <c r="H132" s="51" t="str">
        <f>IF(LEN($A132)=0,"",VLOOKUP($A132,'NPDES eRule - Appenidix A'!$A$10:$O$379,11,FALSE))</f>
        <v>5.15</v>
      </c>
      <c r="I132" s="51" t="str">
        <f>IF(LEN($A132)=0,"",VLOOKUP($A132,'NPDES eRule - Appenidix A'!$A$10:$O$379,12,FALSE))</f>
        <v>X</v>
      </c>
      <c r="J132" s="51" t="str">
        <f>IF(LEN($A132)=0,"",VLOOKUP($A132,'NPDES eRule - Appenidix A'!$A$10:$O$379,13,FALSE))</f>
        <v>ICIS-NPDES</v>
      </c>
      <c r="K132" s="16" t="str">
        <f>IF(LEN($A132)=0,"",VLOOKUP($A132,'NPDES eRule - Appenidix A'!$A$10:$O$379,14,FALSE))</f>
        <v>No</v>
      </c>
    </row>
    <row r="133" spans="1:11" ht="38.25" x14ac:dyDescent="0.2">
      <c r="A133" s="8">
        <f t="shared" si="5"/>
        <v>122</v>
      </c>
      <c r="B133" s="13" t="str">
        <f>VLOOKUP($A133,'NPDES eRule - Appenidix A'!$A$10:$J$379,2,FALSE)</f>
        <v>CAFO MLPW Transferred</v>
      </c>
      <c r="C133" s="73" t="s">
        <v>606</v>
      </c>
      <c r="D133" s="17" t="s">
        <v>607</v>
      </c>
      <c r="E133" s="17" t="s">
        <v>451</v>
      </c>
      <c r="F133" s="16">
        <f>IF(LEN($A133)=0,"",VLOOKUP($A133,'NPDES eRule - Appenidix A'!$A$10:$O$379,9,FALSE))</f>
        <v>3</v>
      </c>
      <c r="G133" s="51">
        <f>IF(LEN($A133)=0,"",VLOOKUP($A133,'NPDES eRule - Appenidix A'!$A$10:$O$379,10,FALSE))</f>
        <v>46012</v>
      </c>
      <c r="H133" s="51" t="str">
        <f>IF(LEN($A133)=0,"",VLOOKUP($A133,'NPDES eRule - Appenidix A'!$A$10:$O$379,11,FALSE))</f>
        <v>5.15</v>
      </c>
      <c r="I133" s="51" t="str">
        <f>IF(LEN($A133)=0,"",VLOOKUP($A133,'NPDES eRule - Appenidix A'!$A$10:$O$379,12,FALSE))</f>
        <v>X</v>
      </c>
      <c r="J133" s="51" t="str">
        <f>IF(LEN($A133)=0,"",VLOOKUP($A133,'NPDES eRule - Appenidix A'!$A$10:$O$379,13,FALSE))</f>
        <v>ICIS-NPDES</v>
      </c>
      <c r="K133" s="16" t="str">
        <f>IF(LEN($A133)=0,"",VLOOKUP($A133,'NPDES eRule - Appenidix A'!$A$10:$O$379,14,FALSE))</f>
        <v>No</v>
      </c>
    </row>
    <row r="134" spans="1:11" ht="25.5" x14ac:dyDescent="0.2">
      <c r="A134" s="8">
        <f t="shared" si="5"/>
        <v>123</v>
      </c>
      <c r="B134" s="13" t="str">
        <f>VLOOKUP($A134,'NPDES eRule - Appenidix A'!$A$10:$J$379,2,FALSE)</f>
        <v>Total Number of Acres Available for Land Application</v>
      </c>
      <c r="C134" s="73" t="s">
        <v>608</v>
      </c>
      <c r="D134" s="17" t="s">
        <v>609</v>
      </c>
      <c r="E134" s="17" t="s">
        <v>451</v>
      </c>
      <c r="F134" s="16">
        <f>IF(LEN($A134)=0,"",VLOOKUP($A134,'NPDES eRule - Appenidix A'!$A$10:$O$379,9,FALSE))</f>
        <v>3</v>
      </c>
      <c r="G134" s="51">
        <f>IF(LEN($A134)=0,"",VLOOKUP($A134,'NPDES eRule - Appenidix A'!$A$10:$O$379,10,FALSE))</f>
        <v>46012</v>
      </c>
      <c r="H134" s="51" t="str">
        <f>IF(LEN($A134)=0,"",VLOOKUP($A134,'NPDES eRule - Appenidix A'!$A$10:$O$379,11,FALSE))</f>
        <v>5.10</v>
      </c>
      <c r="I134" s="51">
        <f>IF(LEN($A134)=0,"",VLOOKUP($A134,'NPDES eRule - Appenidix A'!$A$10:$O$379,12,FALSE))</f>
        <v>0</v>
      </c>
      <c r="J134" s="51" t="str">
        <f>IF(LEN($A134)=0,"",VLOOKUP($A134,'NPDES eRule - Appenidix A'!$A$10:$O$379,13,FALSE))</f>
        <v>ICIS-NPDES</v>
      </c>
      <c r="K134" s="16" t="str">
        <f>IF(LEN($A134)=0,"",VLOOKUP($A134,'NPDES eRule - Appenidix A'!$A$10:$O$379,14,FALSE))</f>
        <v>No</v>
      </c>
    </row>
    <row r="135" spans="1:11" ht="63.75" x14ac:dyDescent="0.2">
      <c r="A135" s="8">
        <f t="shared" si="5"/>
        <v>124</v>
      </c>
      <c r="B135" s="13" t="str">
        <f>VLOOKUP($A135,'NPDES eRule - Appenidix A'!$A$10:$J$379,2,FALSE)</f>
        <v>CAFO MLPW Containment and Storage Type</v>
      </c>
      <c r="C135" s="73" t="s">
        <v>610</v>
      </c>
      <c r="D135" s="17" t="s">
        <v>611</v>
      </c>
      <c r="E135" s="17" t="s">
        <v>451</v>
      </c>
      <c r="F135" s="16">
        <f>IF(LEN($A135)=0,"",VLOOKUP($A135,'NPDES eRule - Appenidix A'!$A$10:$O$379,9,FALSE))</f>
        <v>3</v>
      </c>
      <c r="G135" s="51">
        <f>IF(LEN($A135)=0,"",VLOOKUP($A135,'NPDES eRule - Appenidix A'!$A$10:$O$379,10,FALSE))</f>
        <v>46012</v>
      </c>
      <c r="H135" s="51" t="str">
        <f>IF(LEN($A135)=0,"",VLOOKUP($A135,'NPDES eRule - Appenidix A'!$A$10:$O$379,11,FALSE))</f>
        <v>5.10</v>
      </c>
      <c r="I135" s="51">
        <f>IF(LEN($A135)=0,"",VLOOKUP($A135,'NPDES eRule - Appenidix A'!$A$10:$O$379,12,FALSE))</f>
        <v>0</v>
      </c>
      <c r="J135" s="51" t="str">
        <f>IF(LEN($A135)=0,"",VLOOKUP($A135,'NPDES eRule - Appenidix A'!$A$10:$O$379,13,FALSE))</f>
        <v>ICIS-NPDES</v>
      </c>
      <c r="K135" s="16" t="str">
        <f>IF(LEN($A135)=0,"",VLOOKUP($A135,'NPDES eRule - Appenidix A'!$A$10:$O$379,14,FALSE))</f>
        <v>No</v>
      </c>
    </row>
    <row r="136" spans="1:11" ht="25.5" x14ac:dyDescent="0.2">
      <c r="A136" s="8">
        <f t="shared" si="5"/>
        <v>125</v>
      </c>
      <c r="B136" s="13" t="str">
        <f>VLOOKUP($A136,'NPDES eRule - Appenidix A'!$A$10:$J$379,2,FALSE)</f>
        <v>CAFO MLPW Containment and Storage Maximum Capacity Amounts</v>
      </c>
      <c r="C136" s="73" t="s">
        <v>612</v>
      </c>
      <c r="D136" s="17" t="s">
        <v>611</v>
      </c>
      <c r="E136" s="17" t="s">
        <v>451</v>
      </c>
      <c r="F136" s="16">
        <f>IF(LEN($A136)=0,"",VLOOKUP($A136,'NPDES eRule - Appenidix A'!$A$10:$O$379,9,FALSE))</f>
        <v>3</v>
      </c>
      <c r="G136" s="51">
        <f>IF(LEN($A136)=0,"",VLOOKUP($A136,'NPDES eRule - Appenidix A'!$A$10:$O$379,10,FALSE))</f>
        <v>46012</v>
      </c>
      <c r="H136" s="51" t="str">
        <f>IF(LEN($A136)=0,"",VLOOKUP($A136,'NPDES eRule - Appenidix A'!$A$10:$O$379,11,FALSE))</f>
        <v>5.10</v>
      </c>
      <c r="I136" s="51">
        <f>IF(LEN($A136)=0,"",VLOOKUP($A136,'NPDES eRule - Appenidix A'!$A$10:$O$379,12,FALSE))</f>
        <v>0</v>
      </c>
      <c r="J136" s="51" t="str">
        <f>IF(LEN($A136)=0,"",VLOOKUP($A136,'NPDES eRule - Appenidix A'!$A$10:$O$379,13,FALSE))</f>
        <v>ICIS-NPDES</v>
      </c>
      <c r="K136" s="16" t="str">
        <f>IF(LEN($A136)=0,"",VLOOKUP($A136,'NPDES eRule - Appenidix A'!$A$10:$O$379,14,FALSE))</f>
        <v>No</v>
      </c>
    </row>
    <row r="137" spans="1:11" ht="57" customHeight="1" x14ac:dyDescent="0.2">
      <c r="A137" s="8">
        <f t="shared" si="5"/>
        <v>126</v>
      </c>
      <c r="B137" s="13" t="str">
        <f>VLOOKUP($A137,'NPDES eRule - Appenidix A'!$A$10:$J$379,2,FALSE)</f>
        <v>CAFO MLPW Containment and Storage Maximum Capacity Amounts Unit</v>
      </c>
      <c r="C137" s="73" t="s">
        <v>613</v>
      </c>
      <c r="D137" s="17" t="s">
        <v>611</v>
      </c>
      <c r="E137" s="17" t="s">
        <v>451</v>
      </c>
      <c r="F137" s="17">
        <f>IF(LEN($A137)=0,"",VLOOKUP($A137,'NPDES eRule - Appenidix A'!$A$10:$O$379,9,FALSE))</f>
        <v>3</v>
      </c>
      <c r="G137" s="50">
        <f>IF(LEN($A137)=0,"",VLOOKUP($A137,'NPDES eRule - Appenidix A'!$A$10:$O$379,10,FALSE))</f>
        <v>46012</v>
      </c>
      <c r="H137" s="50" t="str">
        <f>IF(LEN($A137)=0,"",VLOOKUP($A137,'NPDES eRule - Appenidix A'!$A$10:$O$379,11,FALSE))</f>
        <v>5.15</v>
      </c>
      <c r="I137" s="50" t="str">
        <f>IF(LEN($A137)=0,"",VLOOKUP($A137,'NPDES eRule - Appenidix A'!$A$10:$O$379,12,FALSE))</f>
        <v>X</v>
      </c>
      <c r="J137" s="50" t="str">
        <f>IF(LEN($A137)=0,"",VLOOKUP($A137,'NPDES eRule - Appenidix A'!$A$10:$O$379,13,FALSE))</f>
        <v>ICIS-NPDES</v>
      </c>
      <c r="K137" s="16" t="str">
        <f>IF(LEN($A137)=0,"",VLOOKUP($A137,'NPDES eRule - Appenidix A'!$A$10:$O$379,14,FALSE))</f>
        <v>No</v>
      </c>
    </row>
    <row r="138" spans="1:11" ht="138" customHeight="1" x14ac:dyDescent="0.2">
      <c r="A138" s="52"/>
      <c r="B138" s="9" t="s">
        <v>614</v>
      </c>
      <c r="C138" s="72"/>
      <c r="D138" s="25"/>
      <c r="E138" s="25"/>
      <c r="F138" s="25" t="str">
        <f>IF(LEN($A138)=0,"",VLOOKUP($A138,'NPDES eRule - Appenidix A'!$A$10:$O$379,9,FALSE))</f>
        <v/>
      </c>
      <c r="G138" s="25" t="str">
        <f>IF(LEN($A138)=0,"",VLOOKUP($A138,'NPDES eRule - Appenidix A'!$A$10:$O$379,10,FALSE))</f>
        <v/>
      </c>
      <c r="H138" s="25" t="str">
        <f>IF(LEN($A138)=0,"",VLOOKUP($A138,'NPDES eRule - Appenidix A'!$A$10:$O$379,11,FALSE))</f>
        <v/>
      </c>
      <c r="I138" s="25" t="str">
        <f>IF(LEN($A138)=0,"",VLOOKUP($A138,'NPDES eRule - Appenidix A'!$A$10:$O$379,12,FALSE))</f>
        <v/>
      </c>
      <c r="J138" s="25" t="str">
        <f>IF(LEN($A138)=0,"",VLOOKUP($A138,'NPDES eRule - Appenidix A'!$A$10:$O$379,13,FALSE))</f>
        <v/>
      </c>
      <c r="K138" s="25" t="str">
        <f>IF(LEN($A138)=0,"",VLOOKUP($A138,'NPDES eRule - Appenidix A'!$A$10:$O$379,14,FALSE))</f>
        <v/>
      </c>
    </row>
    <row r="139" spans="1:11" ht="116.1" customHeight="1" x14ac:dyDescent="0.2">
      <c r="A139" s="8">
        <f t="shared" si="5"/>
        <v>127</v>
      </c>
      <c r="B139" s="13" t="str">
        <f>VLOOKUP($A139,'NPDES eRule - Appenidix A'!$A$10:$J$379,2,FALSE)</f>
        <v>No Exposure Certification Approval Date</v>
      </c>
      <c r="C139" s="73" t="s">
        <v>615</v>
      </c>
      <c r="D139" s="17" t="s">
        <v>616</v>
      </c>
      <c r="E139" s="17">
        <v>1</v>
      </c>
      <c r="F139" s="17">
        <f>IF(LEN($A139)=0,"",VLOOKUP($A139,'NPDES eRule - Appenidix A'!$A$10:$O$379,9,FALSE))</f>
        <v>3</v>
      </c>
      <c r="G139" s="50">
        <f>IF(LEN($A139)=0,"",VLOOKUP($A139,'NPDES eRule - Appenidix A'!$A$10:$O$379,10,FALSE))</f>
        <v>46012</v>
      </c>
      <c r="H139" s="50" t="str">
        <f>IF(LEN($A139)=0,"",VLOOKUP($A139,'NPDES eRule - Appenidix A'!$A$10:$O$379,11,FALSE))</f>
        <v>5.10</v>
      </c>
      <c r="I139" s="50" t="str">
        <f>IF(LEN($A139)=0,"",VLOOKUP($A139,'NPDES eRule - Appenidix A'!$A$10:$O$379,12,FALSE))</f>
        <v/>
      </c>
      <c r="J139" s="50" t="str">
        <f>IF(LEN($A139)=0,"",VLOOKUP($A139,'NPDES eRule - Appenidix A'!$A$10:$O$379,13,FALSE))</f>
        <v>ICIS-NPDES</v>
      </c>
      <c r="K139" s="16" t="str">
        <f>IF(LEN($A139)=0,"",VLOOKUP($A139,'NPDES eRule - Appenidix A'!$A$10:$O$379,14,FALSE))</f>
        <v>Yes</v>
      </c>
    </row>
    <row r="140" spans="1:11" ht="124.5" customHeight="1" x14ac:dyDescent="0.2">
      <c r="A140" s="8">
        <f t="shared" si="5"/>
        <v>128</v>
      </c>
      <c r="B140" s="13" t="str">
        <f>VLOOKUP($A140,'NPDES eRule - Appenidix A'!$A$10:$J$379,2,FALSE)</f>
        <v>Low Erosivity Waiver or Other Waiver From Stormwater Controls Approval Date</v>
      </c>
      <c r="C140" s="73" t="s">
        <v>617</v>
      </c>
      <c r="D140" s="17" t="s">
        <v>618</v>
      </c>
      <c r="E140" s="17">
        <v>1</v>
      </c>
      <c r="F140" s="17">
        <f>IF(LEN($A140)=0,"",VLOOKUP($A140,'NPDES eRule - Appenidix A'!$A$10:$O$379,9,FALSE))</f>
        <v>3</v>
      </c>
      <c r="G140" s="50">
        <f>IF(LEN($A140)=0,"",VLOOKUP($A140,'NPDES eRule - Appenidix A'!$A$10:$O$379,10,FALSE))</f>
        <v>46012</v>
      </c>
      <c r="H140" s="50" t="str">
        <f>IF(LEN($A140)=0,"",VLOOKUP($A140,'NPDES eRule - Appenidix A'!$A$10:$O$379,11,FALSE))</f>
        <v>5.12</v>
      </c>
      <c r="I140" s="50" t="str">
        <f>IF(LEN($A140)=0,"",VLOOKUP($A140,'NPDES eRule - Appenidix A'!$A$10:$O$379,12,FALSE))</f>
        <v>X</v>
      </c>
      <c r="J140" s="50" t="str">
        <f>IF(LEN($A140)=0,"",VLOOKUP($A140,'NPDES eRule - Appenidix A'!$A$10:$O$379,13,FALSE))</f>
        <v>ICIS-NPDES</v>
      </c>
      <c r="K140" s="16" t="str">
        <f>IF(LEN($A140)=0,"",VLOOKUP($A140,'NPDES eRule - Appenidix A'!$A$10:$O$379,14,FALSE))</f>
        <v>Yes</v>
      </c>
    </row>
    <row r="141" spans="1:11" ht="120" customHeight="1" x14ac:dyDescent="0.2">
      <c r="A141" s="52"/>
      <c r="B141" s="9" t="s">
        <v>619</v>
      </c>
      <c r="C141" s="72"/>
      <c r="D141" s="25"/>
      <c r="E141" s="25"/>
      <c r="F141" s="25" t="str">
        <f>IF(LEN($A141)=0,"",VLOOKUP($A141,'NPDES eRule - Appenidix A'!$A$10:$O$379,9,FALSE))</f>
        <v/>
      </c>
      <c r="G141" s="53" t="str">
        <f>IF(LEN($A141)=0,"",VLOOKUP($A141,'NPDES eRule - Appenidix A'!$A$10:$O$379,10,FALSE))</f>
        <v/>
      </c>
      <c r="H141" s="53" t="str">
        <f>IF(LEN($A141)=0,"",VLOOKUP($A141,'NPDES eRule - Appenidix A'!$A$10:$O$379,11,FALSE))</f>
        <v/>
      </c>
      <c r="I141" s="53" t="str">
        <f>IF(LEN($A141)=0,"",VLOOKUP($A141,'NPDES eRule - Appenidix A'!$A$10:$O$379,12,FALSE))</f>
        <v/>
      </c>
      <c r="J141" s="53" t="str">
        <f>IF(LEN($A141)=0,"",VLOOKUP($A141,'NPDES eRule - Appenidix A'!$A$10:$O$379,13,FALSE))</f>
        <v/>
      </c>
      <c r="K141" s="20" t="str">
        <f>IF(LEN($A141)=0,"",VLOOKUP($A141,'NPDES eRule - Appenidix A'!$A$10:$O$379,14,FALSE))</f>
        <v/>
      </c>
    </row>
    <row r="142" spans="1:11" ht="76.5" x14ac:dyDescent="0.2">
      <c r="A142" s="8">
        <f t="shared" si="5"/>
        <v>129</v>
      </c>
      <c r="B142" s="13" t="str">
        <f>VLOOKUP($A142,'NPDES eRule - Appenidix A'!$A$10:$J$379,2,FALSE)</f>
        <v>Total Area of the Site</v>
      </c>
      <c r="C142" s="73" t="s">
        <v>620</v>
      </c>
      <c r="D142" s="17" t="s">
        <v>621</v>
      </c>
      <c r="E142" s="17">
        <v>1</v>
      </c>
      <c r="F142" s="16">
        <f>IF(LEN($A142)=0,"",VLOOKUP($A142,'NPDES eRule - Appenidix A'!$A$10:$O$379,9,FALSE))</f>
        <v>3</v>
      </c>
      <c r="G142" s="51">
        <f>IF(LEN($A142)=0,"",VLOOKUP($A142,'NPDES eRule - Appenidix A'!$A$10:$O$379,10,FALSE))</f>
        <v>46012</v>
      </c>
      <c r="H142" s="51" t="str">
        <f>IF(LEN($A142)=0,"",VLOOKUP($A142,'NPDES eRule - Appenidix A'!$A$10:$O$379,11,FALSE))</f>
        <v>5.12</v>
      </c>
      <c r="I142" s="51" t="str">
        <f>IF(LEN($A142)=0,"",VLOOKUP($A142,'NPDES eRule - Appenidix A'!$A$10:$O$379,12,FALSE))</f>
        <v>X</v>
      </c>
      <c r="J142" s="51" t="str">
        <f>IF(LEN($A142)=0,"",VLOOKUP($A142,'NPDES eRule - Appenidix A'!$A$10:$O$379,13,FALSE))</f>
        <v>ICIS-NPDES</v>
      </c>
      <c r="K142" s="16" t="str">
        <f>IF(LEN($A142)=0,"",VLOOKUP($A142,'NPDES eRule - Appenidix A'!$A$10:$O$379,14,FALSE))</f>
        <v>Yes</v>
      </c>
    </row>
    <row r="143" spans="1:11" ht="102" x14ac:dyDescent="0.2">
      <c r="A143" s="8">
        <f t="shared" si="5"/>
        <v>130</v>
      </c>
      <c r="B143" s="13" t="str">
        <f>VLOOKUP($A143,'NPDES eRule - Appenidix A'!$A$10:$J$379,2,FALSE)</f>
        <v>Total Activity Area (Construction)</v>
      </c>
      <c r="C143" s="73" t="s">
        <v>622</v>
      </c>
      <c r="D143" s="17" t="s">
        <v>623</v>
      </c>
      <c r="E143" s="17" t="s">
        <v>451</v>
      </c>
      <c r="F143" s="16">
        <f>IF(LEN($A143)=0,"",VLOOKUP($A143,'NPDES eRule - Appenidix A'!$A$10:$O$379,9,FALSE))</f>
        <v>3</v>
      </c>
      <c r="G143" s="51">
        <f>IF(LEN($A143)=0,"",VLOOKUP($A143,'NPDES eRule - Appenidix A'!$A$10:$O$379,10,FALSE))</f>
        <v>46012</v>
      </c>
      <c r="H143" s="51" t="str">
        <f>IF(LEN($A143)=0,"",VLOOKUP($A143,'NPDES eRule - Appenidix A'!$A$10:$O$379,11,FALSE))</f>
        <v>5.10</v>
      </c>
      <c r="I143" s="51" t="str">
        <f>IF(LEN($A143)=0,"",VLOOKUP($A143,'NPDES eRule - Appenidix A'!$A$10:$O$379,12,FALSE))</f>
        <v/>
      </c>
      <c r="J143" s="51" t="str">
        <f>IF(LEN($A143)=0,"",VLOOKUP($A143,'NPDES eRule - Appenidix A'!$A$10:$O$379,13,FALSE))</f>
        <v>ICIS-NPDES</v>
      </c>
      <c r="K143" s="16" t="str">
        <f>IF(LEN($A143)=0,"",VLOOKUP($A143,'NPDES eRule - Appenidix A'!$A$10:$O$379,14,FALSE))</f>
        <v>Yes</v>
      </c>
    </row>
    <row r="144" spans="1:11" ht="89.25" x14ac:dyDescent="0.2">
      <c r="A144" s="8">
        <f t="shared" si="5"/>
        <v>131</v>
      </c>
      <c r="B144" s="13" t="str">
        <f>VLOOKUP($A144,'NPDES eRule - Appenidix A'!$A$10:$J$379,2,FALSE)</f>
        <v>Post-Construction Total Impervious Area</v>
      </c>
      <c r="C144" s="73" t="s">
        <v>624</v>
      </c>
      <c r="D144" s="17" t="s">
        <v>625</v>
      </c>
      <c r="E144" s="17">
        <v>1</v>
      </c>
      <c r="F144" s="17">
        <f>IF(LEN($A144)=0,"",VLOOKUP($A144,'NPDES eRule - Appenidix A'!$A$10:$O$379,9,FALSE))</f>
        <v>3</v>
      </c>
      <c r="G144" s="50">
        <f>IF(LEN($A144)=0,"",VLOOKUP($A144,'NPDES eRule - Appenidix A'!$A$10:$O$379,10,FALSE))</f>
        <v>46012</v>
      </c>
      <c r="H144" s="50" t="str">
        <f>IF(LEN($A144)=0,"",VLOOKUP($A144,'NPDES eRule - Appenidix A'!$A$10:$O$379,11,FALSE))</f>
        <v>5.12</v>
      </c>
      <c r="I144" s="50" t="str">
        <f>IF(LEN($A144)=0,"",VLOOKUP($A144,'NPDES eRule - Appenidix A'!$A$10:$O$379,12,FALSE))</f>
        <v>X</v>
      </c>
      <c r="J144" s="50" t="str">
        <f>IF(LEN($A144)=0,"",VLOOKUP($A144,'NPDES eRule - Appenidix A'!$A$10:$O$379,13,FALSE))</f>
        <v>ICIS-NPDES</v>
      </c>
      <c r="K144" s="16" t="str">
        <f>IF(LEN($A144)=0,"",VLOOKUP($A144,'NPDES eRule - Appenidix A'!$A$10:$O$379,14,FALSE))</f>
        <v>Yes</v>
      </c>
    </row>
    <row r="145" spans="1:11" ht="89.25" x14ac:dyDescent="0.2">
      <c r="A145" s="8">
        <f t="shared" si="5"/>
        <v>132</v>
      </c>
      <c r="B145" s="13" t="str">
        <f>VLOOKUP($A145,'NPDES eRule - Appenidix A'!$A$10:$J$379,2,FALSE)</f>
        <v>Proposed Stormwater Best Management Practices for Construction Activities</v>
      </c>
      <c r="C145" s="73" t="s">
        <v>626</v>
      </c>
      <c r="D145" s="17" t="s">
        <v>627</v>
      </c>
      <c r="E145" s="17">
        <v>1</v>
      </c>
      <c r="F145" s="17">
        <f>IF(LEN($A145)=0,"",VLOOKUP($A145,'NPDES eRule - Appenidix A'!$A$10:$O$379,9,FALSE))</f>
        <v>3</v>
      </c>
      <c r="G145" s="50">
        <f>IF(LEN($A145)=0,"",VLOOKUP($A145,'NPDES eRule - Appenidix A'!$A$10:$O$379,10,FALSE))</f>
        <v>46012</v>
      </c>
      <c r="H145" s="50" t="str">
        <f>IF(LEN($A145)=0,"",VLOOKUP($A145,'NPDES eRule - Appenidix A'!$A$10:$O$379,11,FALSE))</f>
        <v>5.12</v>
      </c>
      <c r="I145" s="50" t="str">
        <f>IF(LEN($A145)=0,"",VLOOKUP($A145,'NPDES eRule - Appenidix A'!$A$10:$O$379,12,FALSE))</f>
        <v>X</v>
      </c>
      <c r="J145" s="50" t="str">
        <f>IF(LEN($A145)=0,"",VLOOKUP($A145,'NPDES eRule - Appenidix A'!$A$10:$O$379,13,FALSE))</f>
        <v>ICIS-NPDES</v>
      </c>
      <c r="K145" s="16" t="str">
        <f>IF(LEN($A145)=0,"",VLOOKUP($A145,'NPDES eRule - Appenidix A'!$A$10:$O$379,14,FALSE))</f>
        <v>Yes</v>
      </c>
    </row>
    <row r="146" spans="1:11" ht="114.75" x14ac:dyDescent="0.2">
      <c r="A146" s="8">
        <f t="shared" si="5"/>
        <v>133</v>
      </c>
      <c r="B146" s="13" t="str">
        <f>VLOOKUP($A146,'NPDES eRule - Appenidix A'!$A$10:$J$379,2,FALSE)</f>
        <v>Post-Construction Stormwater Best Management Practices for Construction Activities</v>
      </c>
      <c r="C146" s="73" t="s">
        <v>628</v>
      </c>
      <c r="D146" s="17" t="s">
        <v>629</v>
      </c>
      <c r="E146" s="17">
        <v>1</v>
      </c>
      <c r="F146" s="17">
        <f>IF(LEN($A146)=0,"",VLOOKUP($A146,'NPDES eRule - Appenidix A'!$A$10:$O$379,9,FALSE))</f>
        <v>3</v>
      </c>
      <c r="G146" s="50">
        <f>IF(LEN($A146)=0,"",VLOOKUP($A146,'NPDES eRule - Appenidix A'!$A$10:$O$379,10,FALSE))</f>
        <v>46012</v>
      </c>
      <c r="H146" s="50" t="str">
        <f>IF(LEN($A146)=0,"",VLOOKUP($A146,'NPDES eRule - Appenidix A'!$A$10:$O$379,11,FALSE))</f>
        <v>5.12</v>
      </c>
      <c r="I146" s="50" t="str">
        <f>IF(LEN($A146)=0,"",VLOOKUP($A146,'NPDES eRule - Appenidix A'!$A$10:$O$379,12,FALSE))</f>
        <v>X</v>
      </c>
      <c r="J146" s="50" t="str">
        <f>IF(LEN($A146)=0,"",VLOOKUP($A146,'NPDES eRule - Appenidix A'!$A$10:$O$379,13,FALSE))</f>
        <v>ICIS-NPDES</v>
      </c>
      <c r="K146" s="16" t="str">
        <f>IF(LEN($A146)=0,"",VLOOKUP($A146,'NPDES eRule - Appenidix A'!$A$10:$O$379,14,FALSE))</f>
        <v>Yes</v>
      </c>
    </row>
    <row r="147" spans="1:11" ht="38.25" x14ac:dyDescent="0.2">
      <c r="A147" s="8">
        <f t="shared" si="5"/>
        <v>134</v>
      </c>
      <c r="B147" s="13" t="str">
        <f>VLOOKUP($A147,'NPDES eRule - Appenidix A'!$A$10:$J$379,2,FALSE)</f>
        <v>Soil and Fill Material Description</v>
      </c>
      <c r="C147" s="73" t="s">
        <v>630</v>
      </c>
      <c r="D147" s="17" t="s">
        <v>625</v>
      </c>
      <c r="E147" s="17">
        <v>1</v>
      </c>
      <c r="F147" s="17">
        <f>IF(LEN($A147)=0,"",VLOOKUP($A147,'NPDES eRule - Appenidix A'!$A$10:$O$379,9,FALSE))</f>
        <v>3</v>
      </c>
      <c r="G147" s="50">
        <f>IF(LEN($A147)=0,"",VLOOKUP($A147,'NPDES eRule - Appenidix A'!$A$10:$O$379,10,FALSE))</f>
        <v>46012</v>
      </c>
      <c r="H147" s="50" t="str">
        <f>IF(LEN($A147)=0,"",VLOOKUP($A147,'NPDES eRule - Appenidix A'!$A$10:$O$379,11,FALSE))</f>
        <v>5.12</v>
      </c>
      <c r="I147" s="50" t="str">
        <f>IF(LEN($A147)=0,"",VLOOKUP($A147,'NPDES eRule - Appenidix A'!$A$10:$O$379,12,FALSE))</f>
        <v>X</v>
      </c>
      <c r="J147" s="50" t="str">
        <f>IF(LEN($A147)=0,"",VLOOKUP($A147,'NPDES eRule - Appenidix A'!$A$10:$O$379,13,FALSE))</f>
        <v>ICIS-NPDES</v>
      </c>
      <c r="K147" s="16" t="str">
        <f>IF(LEN($A147)=0,"",VLOOKUP($A147,'NPDES eRule - Appenidix A'!$A$10:$O$379,14,FALSE))</f>
        <v>Yes</v>
      </c>
    </row>
    <row r="148" spans="1:11" ht="38.25" x14ac:dyDescent="0.2">
      <c r="A148" s="8">
        <f t="shared" si="5"/>
        <v>135</v>
      </c>
      <c r="B148" s="13" t="str">
        <f>VLOOKUP($A148,'NPDES eRule - Appenidix A'!$A$10:$J$379,2,FALSE)</f>
        <v>Runoff Coefficient of the Site (Post-Construction)</v>
      </c>
      <c r="C148" s="73" t="s">
        <v>631</v>
      </c>
      <c r="D148" s="17" t="s">
        <v>625</v>
      </c>
      <c r="E148" s="17">
        <v>1</v>
      </c>
      <c r="F148" s="17">
        <f>IF(LEN($A148)=0,"",VLOOKUP($A148,'NPDES eRule - Appenidix A'!$A$10:$O$379,9,FALSE))</f>
        <v>3</v>
      </c>
      <c r="G148" s="50">
        <f>IF(LEN($A148)=0,"",VLOOKUP($A148,'NPDES eRule - Appenidix A'!$A$10:$O$379,10,FALSE))</f>
        <v>46012</v>
      </c>
      <c r="H148" s="50" t="str">
        <f>IF(LEN($A148)=0,"",VLOOKUP($A148,'NPDES eRule - Appenidix A'!$A$10:$O$379,11,FALSE))</f>
        <v>5.12</v>
      </c>
      <c r="I148" s="50" t="str">
        <f>IF(LEN($A148)=0,"",VLOOKUP($A148,'NPDES eRule - Appenidix A'!$A$10:$O$379,12,FALSE))</f>
        <v>X</v>
      </c>
      <c r="J148" s="50" t="str">
        <f>IF(LEN($A148)=0,"",VLOOKUP($A148,'NPDES eRule - Appenidix A'!$A$10:$O$379,13,FALSE))</f>
        <v>ICIS-NPDES</v>
      </c>
      <c r="K148" s="16" t="str">
        <f>IF(LEN($A148)=0,"",VLOOKUP($A148,'NPDES eRule - Appenidix A'!$A$10:$O$379,14,FALSE))</f>
        <v>Yes</v>
      </c>
    </row>
    <row r="149" spans="1:11" ht="38.25" x14ac:dyDescent="0.2">
      <c r="A149" s="8">
        <f t="shared" si="5"/>
        <v>136</v>
      </c>
      <c r="B149" s="13" t="str">
        <f>VLOOKUP($A149,'NPDES eRule - Appenidix A'!$A$10:$J$379,2,FALSE)</f>
        <v>Estimated Construction Project Start Date</v>
      </c>
      <c r="C149" s="73" t="s">
        <v>632</v>
      </c>
      <c r="D149" s="17" t="s">
        <v>623</v>
      </c>
      <c r="E149" s="17" t="s">
        <v>451</v>
      </c>
      <c r="F149" s="17">
        <f>IF(LEN($A149)=0,"",VLOOKUP($A149,'NPDES eRule - Appenidix A'!$A$10:$O$379,9,FALSE))</f>
        <v>3</v>
      </c>
      <c r="G149" s="50">
        <f>IF(LEN($A149)=0,"",VLOOKUP($A149,'NPDES eRule - Appenidix A'!$A$10:$O$379,10,FALSE))</f>
        <v>46012</v>
      </c>
      <c r="H149" s="50" t="str">
        <f>IF(LEN($A149)=0,"",VLOOKUP($A149,'NPDES eRule - Appenidix A'!$A$10:$O$379,11,FALSE))</f>
        <v>5.10</v>
      </c>
      <c r="I149" s="50" t="str">
        <f>IF(LEN($A149)=0,"",VLOOKUP($A149,'NPDES eRule - Appenidix A'!$A$10:$O$379,12,FALSE))</f>
        <v/>
      </c>
      <c r="J149" s="50" t="str">
        <f>IF(LEN($A149)=0,"",VLOOKUP($A149,'NPDES eRule - Appenidix A'!$A$10:$O$379,13,FALSE))</f>
        <v>ICIS-NPDES</v>
      </c>
      <c r="K149" s="16" t="str">
        <f>IF(LEN($A149)=0,"",VLOOKUP($A149,'NPDES eRule - Appenidix A'!$A$10:$O$379,14,FALSE))</f>
        <v>Yes</v>
      </c>
    </row>
    <row r="150" spans="1:11" ht="38.25" x14ac:dyDescent="0.2">
      <c r="A150" s="8">
        <f t="shared" si="5"/>
        <v>137</v>
      </c>
      <c r="B150" s="13" t="str">
        <f>VLOOKUP($A150,'NPDES eRule - Appenidix A'!$A$10:$J$379,2,FALSE)</f>
        <v>Estimated Construction Project End Date</v>
      </c>
      <c r="C150" s="73" t="s">
        <v>633</v>
      </c>
      <c r="D150" s="17" t="s">
        <v>623</v>
      </c>
      <c r="E150" s="17" t="s">
        <v>451</v>
      </c>
      <c r="F150" s="17">
        <f>IF(LEN($A150)=0,"",VLOOKUP($A150,'NPDES eRule - Appenidix A'!$A$10:$O$379,9,FALSE))</f>
        <v>3</v>
      </c>
      <c r="G150" s="50">
        <f>IF(LEN($A150)=0,"",VLOOKUP($A150,'NPDES eRule - Appenidix A'!$A$10:$O$379,10,FALSE))</f>
        <v>46012</v>
      </c>
      <c r="H150" s="50" t="str">
        <f>IF(LEN($A150)=0,"",VLOOKUP($A150,'NPDES eRule - Appenidix A'!$A$10:$O$379,11,FALSE))</f>
        <v>5.10</v>
      </c>
      <c r="I150" s="50" t="str">
        <f>IF(LEN($A150)=0,"",VLOOKUP($A150,'NPDES eRule - Appenidix A'!$A$10:$O$379,12,FALSE))</f>
        <v/>
      </c>
      <c r="J150" s="50" t="str">
        <f>IF(LEN($A150)=0,"",VLOOKUP($A150,'NPDES eRule - Appenidix A'!$A$10:$O$379,13,FALSE))</f>
        <v>ICIS-NPDES</v>
      </c>
      <c r="K150" s="16" t="str">
        <f>IF(LEN($A150)=0,"",VLOOKUP($A150,'NPDES eRule - Appenidix A'!$A$10:$O$379,14,FALSE))</f>
        <v>Yes</v>
      </c>
    </row>
    <row r="151" spans="1:11" ht="92.1" customHeight="1" x14ac:dyDescent="0.2">
      <c r="A151" s="52"/>
      <c r="B151" s="9" t="s">
        <v>634</v>
      </c>
      <c r="C151" s="72"/>
      <c r="D151" s="25"/>
      <c r="E151" s="25"/>
      <c r="F151" s="25" t="str">
        <f>IF(LEN($A151)=0,"",VLOOKUP($A151,'NPDES eRule - Appenidix A'!$A$10:$O$379,9,FALSE))</f>
        <v/>
      </c>
      <c r="G151" s="53" t="str">
        <f>IF(LEN($A151)=0,"",VLOOKUP($A151,'NPDES eRule - Appenidix A'!$A$10:$O$379,10,FALSE))</f>
        <v/>
      </c>
      <c r="H151" s="53" t="str">
        <f>IF(LEN($A151)=0,"",VLOOKUP($A151,'NPDES eRule - Appenidix A'!$A$10:$O$379,11,FALSE))</f>
        <v/>
      </c>
      <c r="I151" s="53" t="str">
        <f>IF(LEN($A151)=0,"",VLOOKUP($A151,'NPDES eRule - Appenidix A'!$A$10:$O$379,12,FALSE))</f>
        <v/>
      </c>
      <c r="J151" s="53" t="str">
        <f>IF(LEN($A151)=0,"",VLOOKUP($A151,'NPDES eRule - Appenidix A'!$A$10:$O$379,13,FALSE))</f>
        <v/>
      </c>
      <c r="K151" s="20" t="str">
        <f>IF(LEN($A151)=0,"",VLOOKUP($A151,'NPDES eRule - Appenidix A'!$A$10:$O$379,14,FALSE))</f>
        <v/>
      </c>
    </row>
    <row r="152" spans="1:11" ht="39" customHeight="1" x14ac:dyDescent="0.2">
      <c r="A152" s="8">
        <f t="shared" si="5"/>
        <v>138</v>
      </c>
      <c r="B152" s="13" t="str">
        <f>VLOOKUP($A152,'NPDES eRule - Appenidix A'!$A$10:$J$379,2,FALSE)</f>
        <v>Total Surface Area Drained (Industrial)</v>
      </c>
      <c r="C152" s="69" t="s">
        <v>635</v>
      </c>
      <c r="D152" s="16" t="s">
        <v>636</v>
      </c>
      <c r="E152" s="16">
        <v>1</v>
      </c>
      <c r="F152" s="16">
        <f>IF(LEN($A152)=0,"",VLOOKUP($A152,'NPDES eRule - Appenidix A'!$A$10:$O$379,9,FALSE))</f>
        <v>3</v>
      </c>
      <c r="G152" s="51">
        <f>IF(LEN($A152)=0,"",VLOOKUP($A152,'NPDES eRule - Appenidix A'!$A$10:$O$379,10,FALSE))</f>
        <v>46012</v>
      </c>
      <c r="H152" s="51" t="str">
        <f>IF(LEN($A152)=0,"",VLOOKUP($A152,'NPDES eRule - Appenidix A'!$A$10:$O$379,11,FALSE))</f>
        <v>5.10</v>
      </c>
      <c r="I152" s="51" t="str">
        <f>IF(LEN($A152)=0,"",VLOOKUP($A152,'NPDES eRule - Appenidix A'!$A$10:$O$379,12,FALSE))</f>
        <v/>
      </c>
      <c r="J152" s="51" t="str">
        <f>IF(LEN($A152)=0,"",VLOOKUP($A152,'NPDES eRule - Appenidix A'!$A$10:$O$379,13,FALSE))</f>
        <v>ICIS-NPDES</v>
      </c>
      <c r="K152" s="16" t="str">
        <f>IF(LEN($A152)=0,"",VLOOKUP($A152,'NPDES eRule - Appenidix A'!$A$10:$O$379,14,FALSE))</f>
        <v>Yes</v>
      </c>
    </row>
    <row r="153" spans="1:11" ht="76.5" x14ac:dyDescent="0.2">
      <c r="A153" s="8">
        <f t="shared" si="5"/>
        <v>139</v>
      </c>
      <c r="B153" s="13" t="str">
        <f>VLOOKUP($A153,'NPDES eRule - Appenidix A'!$A$10:$J$379,2,FALSE)</f>
        <v>Total Impervious Surface Area (Industrial)</v>
      </c>
      <c r="C153" s="69" t="s">
        <v>637</v>
      </c>
      <c r="D153" s="16" t="s">
        <v>636</v>
      </c>
      <c r="E153" s="16">
        <v>1</v>
      </c>
      <c r="F153" s="16">
        <f>IF(LEN($A153)=0,"",VLOOKUP($A153,'NPDES eRule - Appenidix A'!$A$10:$O$379,9,FALSE))</f>
        <v>3</v>
      </c>
      <c r="G153" s="51">
        <f>IF(LEN($A153)=0,"",VLOOKUP($A153,'NPDES eRule - Appenidix A'!$A$10:$O$379,10,FALSE))</f>
        <v>46012</v>
      </c>
      <c r="H153" s="51" t="str">
        <f>IF(LEN($A153)=0,"",VLOOKUP($A153,'NPDES eRule - Appenidix A'!$A$10:$O$379,11,FALSE))</f>
        <v>5.12</v>
      </c>
      <c r="I153" s="51" t="str">
        <f>IF(LEN($A153)=0,"",VLOOKUP($A153,'NPDES eRule - Appenidix A'!$A$10:$O$379,12,FALSE))</f>
        <v>X</v>
      </c>
      <c r="J153" s="51" t="str">
        <f>IF(LEN($A153)=0,"",VLOOKUP($A153,'NPDES eRule - Appenidix A'!$A$10:$O$379,13,FALSE))</f>
        <v>ICIS-NPDES</v>
      </c>
      <c r="K153" s="16" t="str">
        <f>IF(LEN($A153)=0,"",VLOOKUP($A153,'NPDES eRule - Appenidix A'!$A$10:$O$379,14,FALSE))</f>
        <v>Yes</v>
      </c>
    </row>
    <row r="154" spans="1:11" ht="114.75" x14ac:dyDescent="0.2">
      <c r="A154" s="8">
        <f t="shared" ref="A154:A217" si="6">IF(LEN(A153)=0,A152+1,A153+1)</f>
        <v>140</v>
      </c>
      <c r="B154" s="13" t="str">
        <f>VLOOKUP($A154,'NPDES eRule - Appenidix A'!$A$10:$J$379,2,FALSE)</f>
        <v>Proposed Stormwater Best Management Practices (Industrial)</v>
      </c>
      <c r="C154" s="69" t="s">
        <v>638</v>
      </c>
      <c r="D154" s="16" t="s">
        <v>636</v>
      </c>
      <c r="E154" s="16">
        <v>1</v>
      </c>
      <c r="F154" s="16">
        <f>IF(LEN($A154)=0,"",VLOOKUP($A154,'NPDES eRule - Appenidix A'!$A$10:$O$379,9,FALSE))</f>
        <v>3</v>
      </c>
      <c r="G154" s="51">
        <f>IF(LEN($A154)=0,"",VLOOKUP($A154,'NPDES eRule - Appenidix A'!$A$10:$O$379,10,FALSE))</f>
        <v>46012</v>
      </c>
      <c r="H154" s="51" t="str">
        <f>IF(LEN($A154)=0,"",VLOOKUP($A154,'NPDES eRule - Appenidix A'!$A$10:$O$379,11,FALSE))</f>
        <v>5.12</v>
      </c>
      <c r="I154" s="51" t="str">
        <f>IF(LEN($A154)=0,"",VLOOKUP($A154,'NPDES eRule - Appenidix A'!$A$10:$O$379,12,FALSE))</f>
        <v>X</v>
      </c>
      <c r="J154" s="51" t="str">
        <f>IF(LEN($A154)=0,"",VLOOKUP($A154,'NPDES eRule - Appenidix A'!$A$10:$O$379,13,FALSE))</f>
        <v>ICIS-NPDES</v>
      </c>
      <c r="K154" s="16" t="str">
        <f>IF(LEN($A154)=0,"",VLOOKUP($A154,'NPDES eRule - Appenidix A'!$A$10:$O$379,14,FALSE))</f>
        <v>Yes</v>
      </c>
    </row>
    <row r="155" spans="1:11" ht="81.95" customHeight="1" x14ac:dyDescent="0.2">
      <c r="A155" s="52"/>
      <c r="B155" s="9" t="s">
        <v>639</v>
      </c>
      <c r="C155" s="72"/>
      <c r="D155" s="25"/>
      <c r="E155" s="25"/>
      <c r="F155" s="25" t="str">
        <f>IF(LEN($A155)=0,"",VLOOKUP($A155,'NPDES eRule - Appenidix A'!$A$10:$O$379,9,FALSE))</f>
        <v/>
      </c>
      <c r="G155" s="53" t="str">
        <f>IF(LEN($A155)=0,"",VLOOKUP($A155,'NPDES eRule - Appenidix A'!$A$10:$O$379,10,FALSE))</f>
        <v/>
      </c>
      <c r="H155" s="53" t="str">
        <f>IF(LEN($A155)=0,"",VLOOKUP($A155,'NPDES eRule - Appenidix A'!$A$10:$O$379,11,FALSE))</f>
        <v/>
      </c>
      <c r="I155" s="53" t="str">
        <f>IF(LEN($A155)=0,"",VLOOKUP($A155,'NPDES eRule - Appenidix A'!$A$10:$O$379,12,FALSE))</f>
        <v/>
      </c>
      <c r="J155" s="53" t="str">
        <f>IF(LEN($A155)=0,"",VLOOKUP($A155,'NPDES eRule - Appenidix A'!$A$10:$O$379,13,FALSE))</f>
        <v/>
      </c>
      <c r="K155" s="20" t="str">
        <f>IF(LEN($A155)=0,"",VLOOKUP($A155,'NPDES eRule - Appenidix A'!$A$10:$O$379,14,FALSE))</f>
        <v/>
      </c>
    </row>
    <row r="156" spans="1:11" ht="51" x14ac:dyDescent="0.2">
      <c r="A156" s="8">
        <f t="shared" si="6"/>
        <v>141</v>
      </c>
      <c r="B156" s="13" t="str">
        <f>VLOOKUP($A156,'NPDES eRule - Appenidix A'!$A$10:$J$379,2,FALSE)</f>
        <v>MS4 Permit Class</v>
      </c>
      <c r="C156" s="69" t="s">
        <v>640</v>
      </c>
      <c r="D156" s="16" t="s">
        <v>641</v>
      </c>
      <c r="E156" s="16">
        <v>1</v>
      </c>
      <c r="F156" s="16">
        <f>IF(LEN($A156)=0,"",VLOOKUP($A156,'NPDES eRule - Appenidix A'!$A$10:$O$379,9,FALSE))</f>
        <v>3</v>
      </c>
      <c r="G156" s="51">
        <f>IF(LEN($A156)=0,"",VLOOKUP($A156,'NPDES eRule - Appenidix A'!$A$10:$O$379,10,FALSE))</f>
        <v>46012</v>
      </c>
      <c r="H156" s="51" t="str">
        <f>IF(LEN($A156)=0,"",VLOOKUP($A156,'NPDES eRule - Appenidix A'!$A$10:$O$379,11,FALSE))</f>
        <v>5.10</v>
      </c>
      <c r="I156" s="51">
        <f>IF(LEN($A156)=0,"",VLOOKUP($A156,'NPDES eRule - Appenidix A'!$A$10:$O$379,12,FALSE))</f>
        <v>0</v>
      </c>
      <c r="J156" s="51" t="str">
        <f>IF(LEN($A156)=0,"",VLOOKUP($A156,'NPDES eRule - Appenidix A'!$A$10:$O$379,13,FALSE))</f>
        <v>OECA Data Store</v>
      </c>
      <c r="K156" s="16" t="str">
        <f>IF(LEN($A156)=0,"",VLOOKUP($A156,'NPDES eRule - Appenidix A'!$A$10:$O$379,14,FALSE))</f>
        <v>No</v>
      </c>
    </row>
    <row r="157" spans="1:11" ht="127.5" x14ac:dyDescent="0.2">
      <c r="A157" s="8">
        <f t="shared" si="6"/>
        <v>142</v>
      </c>
      <c r="B157" s="13" t="str">
        <f>VLOOKUP($A157,'NPDES eRule - Appenidix A'!$A$10:$J$379,2,FALSE)</f>
        <v>Unique MS4 Regulated Entity Identifier</v>
      </c>
      <c r="C157" s="69" t="s">
        <v>642</v>
      </c>
      <c r="D157" s="16" t="s">
        <v>643</v>
      </c>
      <c r="E157" s="16">
        <v>1</v>
      </c>
      <c r="F157" s="16">
        <f>IF(LEN($A157)=0,"",VLOOKUP($A157,'NPDES eRule - Appenidix A'!$A$10:$O$379,9,FALSE))</f>
        <v>3</v>
      </c>
      <c r="G157" s="51">
        <f>IF(LEN($A157)=0,"",VLOOKUP($A157,'NPDES eRule - Appenidix A'!$A$10:$O$379,10,FALSE))</f>
        <v>46012</v>
      </c>
      <c r="H157" s="51" t="str">
        <f>IF(LEN($A157)=0,"",VLOOKUP($A157,'NPDES eRule - Appenidix A'!$A$10:$O$379,11,FALSE))</f>
        <v>5.13</v>
      </c>
      <c r="I157" s="51" t="str">
        <f>IF(LEN($A157)=0,"",VLOOKUP($A157,'NPDES eRule - Appenidix A'!$A$10:$O$379,12,FALSE))</f>
        <v/>
      </c>
      <c r="J157" s="51" t="str">
        <f>IF(LEN($A157)=0,"",VLOOKUP($A157,'NPDES eRule - Appenidix A'!$A$10:$O$379,13,FALSE))</f>
        <v>OECA Data Store</v>
      </c>
      <c r="K157" s="16" t="str">
        <f>IF(LEN($A157)=0,"",VLOOKUP($A157,'NPDES eRule - Appenidix A'!$A$10:$O$379,14,FALSE))</f>
        <v>No</v>
      </c>
    </row>
    <row r="158" spans="1:11" ht="51" x14ac:dyDescent="0.2">
      <c r="A158" s="8">
        <f t="shared" si="6"/>
        <v>143</v>
      </c>
      <c r="B158" s="13" t="str">
        <f>VLOOKUP($A158,'NPDES eRule - Appenidix A'!$A$10:$J$379,2,FALSE)</f>
        <v>Unique MS4 Activity Identifier</v>
      </c>
      <c r="C158" s="69" t="s">
        <v>644</v>
      </c>
      <c r="D158" s="16" t="s">
        <v>643</v>
      </c>
      <c r="E158" s="16" t="s">
        <v>645</v>
      </c>
      <c r="F158" s="16">
        <f>IF(LEN($A158)=0,"",VLOOKUP($A158,'NPDES eRule - Appenidix A'!$A$10:$O$379,9,FALSE))</f>
        <v>3</v>
      </c>
      <c r="G158" s="51">
        <f>IF(LEN($A158)=0,"",VLOOKUP($A158,'NPDES eRule - Appenidix A'!$A$10:$O$379,10,FALSE))</f>
        <v>46012</v>
      </c>
      <c r="H158" s="51" t="str">
        <f>IF(LEN($A158)=0,"",VLOOKUP($A158,'NPDES eRule - Appenidix A'!$A$10:$O$379,11,FALSE))</f>
        <v>5.13</v>
      </c>
      <c r="I158" s="51" t="str">
        <f>IF(LEN($A158)=0,"",VLOOKUP($A158,'NPDES eRule - Appenidix A'!$A$10:$O$379,12,FALSE))</f>
        <v/>
      </c>
      <c r="J158" s="51" t="str">
        <f>IF(LEN($A158)=0,"",VLOOKUP($A158,'NPDES eRule - Appenidix A'!$A$10:$O$379,13,FALSE))</f>
        <v>OECA Data Store</v>
      </c>
      <c r="K158" s="16" t="str">
        <f>IF(LEN($A158)=0,"",VLOOKUP($A158,'NPDES eRule - Appenidix A'!$A$10:$O$379,14,FALSE))</f>
        <v>No</v>
      </c>
    </row>
    <row r="159" spans="1:11" ht="140.25" x14ac:dyDescent="0.2">
      <c r="A159" s="8">
        <f t="shared" si="6"/>
        <v>144</v>
      </c>
      <c r="B159" s="13" t="str">
        <f>VLOOKUP($A159,'NPDES eRule - Appenidix A'!$A$10:$J$379,2,FALSE)</f>
        <v>Public Education and Outreach Permit Requirements</v>
      </c>
      <c r="C159" s="69" t="s">
        <v>646</v>
      </c>
      <c r="D159" s="16" t="s">
        <v>647</v>
      </c>
      <c r="E159" s="16" t="s">
        <v>648</v>
      </c>
      <c r="F159" s="16">
        <f>IF(LEN($A159)=0,"",VLOOKUP($A159,'NPDES eRule - Appenidix A'!$A$10:$O$379,9,FALSE))</f>
        <v>3</v>
      </c>
      <c r="G159" s="51">
        <f>IF(LEN($A159)=0,"",VLOOKUP($A159,'NPDES eRule - Appenidix A'!$A$10:$O$379,10,FALSE))</f>
        <v>46012</v>
      </c>
      <c r="H159" s="51" t="str">
        <f>IF(LEN($A159)=0,"",VLOOKUP($A159,'NPDES eRule - Appenidix A'!$A$10:$O$379,11,FALSE))</f>
        <v>5.13</v>
      </c>
      <c r="I159" s="51" t="str">
        <f>IF(LEN($A159)=0,"",VLOOKUP($A159,'NPDES eRule - Appenidix A'!$A$10:$O$379,12,FALSE))</f>
        <v/>
      </c>
      <c r="J159" s="51" t="str">
        <f>IF(LEN($A159)=0,"",VLOOKUP($A159,'NPDES eRule - Appenidix A'!$A$10:$O$379,13,FALSE))</f>
        <v>OECA Data Store</v>
      </c>
      <c r="K159" s="16" t="str">
        <f>IF(LEN($A159)=0,"",VLOOKUP($A159,'NPDES eRule - Appenidix A'!$A$10:$O$379,14,FALSE))</f>
        <v>No</v>
      </c>
    </row>
    <row r="160" spans="1:11" ht="127.5" x14ac:dyDescent="0.2">
      <c r="A160" s="8">
        <f t="shared" si="6"/>
        <v>145</v>
      </c>
      <c r="B160" s="13" t="str">
        <f>VLOOKUP($A160,'NPDES eRule - Appenidix A'!$A$10:$J$379,2,FALSE)</f>
        <v>Deadlines Associated With Public Education and Outreach Permit Requirements</v>
      </c>
      <c r="C160" s="69" t="s">
        <v>649</v>
      </c>
      <c r="D160" s="16" t="s">
        <v>647</v>
      </c>
      <c r="E160" s="16" t="s">
        <v>648</v>
      </c>
      <c r="F160" s="16">
        <f>IF(LEN($A160)=0,"",VLOOKUP($A160,'NPDES eRule - Appenidix A'!$A$10:$O$379,9,FALSE))</f>
        <v>3</v>
      </c>
      <c r="G160" s="51">
        <f>IF(LEN($A160)=0,"",VLOOKUP($A160,'NPDES eRule - Appenidix A'!$A$10:$O$379,10,FALSE))</f>
        <v>46012</v>
      </c>
      <c r="H160" s="51" t="str">
        <f>IF(LEN($A160)=0,"",VLOOKUP($A160,'NPDES eRule - Appenidix A'!$A$10:$O$379,11,FALSE))</f>
        <v>5.13</v>
      </c>
      <c r="I160" s="51" t="str">
        <f>IF(LEN($A160)=0,"",VLOOKUP($A160,'NPDES eRule - Appenidix A'!$A$10:$O$379,12,FALSE))</f>
        <v/>
      </c>
      <c r="J160" s="51" t="str">
        <f>IF(LEN($A160)=0,"",VLOOKUP($A160,'NPDES eRule - Appenidix A'!$A$10:$O$379,13,FALSE))</f>
        <v>OECA Data Store</v>
      </c>
      <c r="K160" s="16" t="str">
        <f>IF(LEN($A160)=0,"",VLOOKUP($A160,'NPDES eRule - Appenidix A'!$A$10:$O$379,14,FALSE))</f>
        <v>No</v>
      </c>
    </row>
    <row r="161" spans="1:11" ht="114.75" x14ac:dyDescent="0.2">
      <c r="A161" s="8">
        <f t="shared" si="6"/>
        <v>146</v>
      </c>
      <c r="B161" s="13" t="str">
        <f>VLOOKUP($A161,'NPDES eRule - Appenidix A'!$A$10:$J$379,2,FALSE)</f>
        <v>Public Involvement/Participation Permit Requirements</v>
      </c>
      <c r="C161" s="69" t="s">
        <v>650</v>
      </c>
      <c r="D161" s="16" t="s">
        <v>651</v>
      </c>
      <c r="E161" s="16" t="s">
        <v>648</v>
      </c>
      <c r="F161" s="16">
        <f>IF(LEN($A161)=0,"",VLOOKUP($A161,'NPDES eRule - Appenidix A'!$A$10:$O$379,9,FALSE))</f>
        <v>3</v>
      </c>
      <c r="G161" s="51">
        <f>IF(LEN($A161)=0,"",VLOOKUP($A161,'NPDES eRule - Appenidix A'!$A$10:$O$379,10,FALSE))</f>
        <v>46012</v>
      </c>
      <c r="H161" s="51" t="str">
        <f>IF(LEN($A161)=0,"",VLOOKUP($A161,'NPDES eRule - Appenidix A'!$A$10:$O$379,11,FALSE))</f>
        <v>5.13</v>
      </c>
      <c r="I161" s="51" t="str">
        <f>IF(LEN($A161)=0,"",VLOOKUP($A161,'NPDES eRule - Appenidix A'!$A$10:$O$379,12,FALSE))</f>
        <v/>
      </c>
      <c r="J161" s="51" t="str">
        <f>IF(LEN($A161)=0,"",VLOOKUP($A161,'NPDES eRule - Appenidix A'!$A$10:$O$379,13,FALSE))</f>
        <v>OECA Data Store</v>
      </c>
      <c r="K161" s="16" t="str">
        <f>IF(LEN($A161)=0,"",VLOOKUP($A161,'NPDES eRule - Appenidix A'!$A$10:$O$379,14,FALSE))</f>
        <v>No</v>
      </c>
    </row>
    <row r="162" spans="1:11" ht="127.5" x14ac:dyDescent="0.2">
      <c r="A162" s="8">
        <f t="shared" si="6"/>
        <v>147</v>
      </c>
      <c r="B162" s="13" t="str">
        <f>VLOOKUP($A162,'NPDES eRule - Appenidix A'!$A$10:$J$379,2,FALSE)</f>
        <v>Deadlines Associated With Public Involvement/Participation Permit Requirements</v>
      </c>
      <c r="C162" s="69" t="s">
        <v>652</v>
      </c>
      <c r="D162" s="16" t="s">
        <v>653</v>
      </c>
      <c r="E162" s="16" t="s">
        <v>648</v>
      </c>
      <c r="F162" s="16">
        <f>IF(LEN($A162)=0,"",VLOOKUP($A162,'NPDES eRule - Appenidix A'!$A$10:$O$379,9,FALSE))</f>
        <v>3</v>
      </c>
      <c r="G162" s="51">
        <f>IF(LEN($A162)=0,"",VLOOKUP($A162,'NPDES eRule - Appenidix A'!$A$10:$O$379,10,FALSE))</f>
        <v>46012</v>
      </c>
      <c r="H162" s="51" t="str">
        <f>IF(LEN($A162)=0,"",VLOOKUP($A162,'NPDES eRule - Appenidix A'!$A$10:$O$379,11,FALSE))</f>
        <v>5.13</v>
      </c>
      <c r="I162" s="51" t="str">
        <f>IF(LEN($A162)=0,"",VLOOKUP($A162,'NPDES eRule - Appenidix A'!$A$10:$O$379,12,FALSE))</f>
        <v/>
      </c>
      <c r="J162" s="51" t="str">
        <f>IF(LEN($A162)=0,"",VLOOKUP($A162,'NPDES eRule - Appenidix A'!$A$10:$O$379,13,FALSE))</f>
        <v>OECA Data Store</v>
      </c>
      <c r="K162" s="16" t="str">
        <f>IF(LEN($A162)=0,"",VLOOKUP($A162,'NPDES eRule - Appenidix A'!$A$10:$O$379,14,FALSE))</f>
        <v>No</v>
      </c>
    </row>
    <row r="163" spans="1:11" ht="244.5" customHeight="1" x14ac:dyDescent="0.2">
      <c r="A163" s="8">
        <f t="shared" si="6"/>
        <v>148</v>
      </c>
      <c r="B163" s="13" t="str">
        <f>VLOOKUP($A163,'NPDES eRule - Appenidix A'!$A$10:$J$379,2,FALSE)</f>
        <v>Illicit Discharge Detection and Elimination Permit Requirements</v>
      </c>
      <c r="C163" s="69" t="s">
        <v>654</v>
      </c>
      <c r="D163" s="16" t="s">
        <v>655</v>
      </c>
      <c r="E163" s="16" t="s">
        <v>648</v>
      </c>
      <c r="F163" s="16">
        <f>IF(LEN($A163)=0,"",VLOOKUP($A163,'NPDES eRule - Appenidix A'!$A$10:$O$379,9,FALSE))</f>
        <v>3</v>
      </c>
      <c r="G163" s="51">
        <f>IF(LEN($A163)=0,"",VLOOKUP($A163,'NPDES eRule - Appenidix A'!$A$10:$O$379,10,FALSE))</f>
        <v>46012</v>
      </c>
      <c r="H163" s="51" t="str">
        <f>IF(LEN($A163)=0,"",VLOOKUP($A163,'NPDES eRule - Appenidix A'!$A$10:$O$379,11,FALSE))</f>
        <v>5.13</v>
      </c>
      <c r="I163" s="51" t="str">
        <f>IF(LEN($A163)=0,"",VLOOKUP($A163,'NPDES eRule - Appenidix A'!$A$10:$O$379,12,FALSE))</f>
        <v/>
      </c>
      <c r="J163" s="51" t="str">
        <f>IF(LEN($A163)=0,"",VLOOKUP($A163,'NPDES eRule - Appenidix A'!$A$10:$O$379,13,FALSE))</f>
        <v>OECA Data Store</v>
      </c>
      <c r="K163" s="16" t="str">
        <f>IF(LEN($A163)=0,"",VLOOKUP($A163,'NPDES eRule - Appenidix A'!$A$10:$O$379,14,FALSE))</f>
        <v>No</v>
      </c>
    </row>
    <row r="164" spans="1:11" ht="140.25" x14ac:dyDescent="0.2">
      <c r="A164" s="8">
        <f t="shared" si="6"/>
        <v>149</v>
      </c>
      <c r="B164" s="13" t="str">
        <f>VLOOKUP($A164,'NPDES eRule - Appenidix A'!$A$10:$J$379,2,FALSE)</f>
        <v>Deadlines Associated With Illicit Discharge Detection and Elimination Permit Requirements</v>
      </c>
      <c r="C164" s="69" t="s">
        <v>656</v>
      </c>
      <c r="D164" s="16" t="s">
        <v>657</v>
      </c>
      <c r="E164" s="16" t="s">
        <v>648</v>
      </c>
      <c r="F164" s="16">
        <f>IF(LEN($A164)=0,"",VLOOKUP($A164,'NPDES eRule - Appenidix A'!$A$10:$O$379,9,FALSE))</f>
        <v>3</v>
      </c>
      <c r="G164" s="51">
        <f>IF(LEN($A164)=0,"",VLOOKUP($A164,'NPDES eRule - Appenidix A'!$A$10:$O$379,10,FALSE))</f>
        <v>46012</v>
      </c>
      <c r="H164" s="51" t="str">
        <f>IF(LEN($A164)=0,"",VLOOKUP($A164,'NPDES eRule - Appenidix A'!$A$10:$O$379,11,FALSE))</f>
        <v>5.13</v>
      </c>
      <c r="I164" s="51" t="str">
        <f>IF(LEN($A164)=0,"",VLOOKUP($A164,'NPDES eRule - Appenidix A'!$A$10:$O$379,12,FALSE))</f>
        <v/>
      </c>
      <c r="J164" s="51" t="str">
        <f>IF(LEN($A164)=0,"",VLOOKUP($A164,'NPDES eRule - Appenidix A'!$A$10:$O$379,13,FALSE))</f>
        <v>OECA Data Store</v>
      </c>
      <c r="K164" s="16" t="str">
        <f>IF(LEN($A164)=0,"",VLOOKUP($A164,'NPDES eRule - Appenidix A'!$A$10:$O$379,14,FALSE))</f>
        <v>No</v>
      </c>
    </row>
    <row r="165" spans="1:11" ht="219.6" customHeight="1" x14ac:dyDescent="0.2">
      <c r="A165" s="8">
        <f t="shared" si="6"/>
        <v>150</v>
      </c>
      <c r="B165" s="13" t="str">
        <f>VLOOKUP($A165,'NPDES eRule - Appenidix A'!$A$10:$J$379,2,FALSE)</f>
        <v>Construction Site Stormwater Runoff Control Permit Requirements</v>
      </c>
      <c r="C165" s="69" t="s">
        <v>658</v>
      </c>
      <c r="D165" s="16" t="s">
        <v>659</v>
      </c>
      <c r="E165" s="16" t="s">
        <v>648</v>
      </c>
      <c r="F165" s="16">
        <f>IF(LEN($A165)=0,"",VLOOKUP($A165,'NPDES eRule - Appenidix A'!$A$10:$O$379,9,FALSE))</f>
        <v>3</v>
      </c>
      <c r="G165" s="51">
        <f>IF(LEN($A165)=0,"",VLOOKUP($A165,'NPDES eRule - Appenidix A'!$A$10:$O$379,10,FALSE))</f>
        <v>46012</v>
      </c>
      <c r="H165" s="51" t="str">
        <f>IF(LEN($A165)=0,"",VLOOKUP($A165,'NPDES eRule - Appenidix A'!$A$10:$O$379,11,FALSE))</f>
        <v>5.13</v>
      </c>
      <c r="I165" s="51" t="str">
        <f>IF(LEN($A165)=0,"",VLOOKUP($A165,'NPDES eRule - Appenidix A'!$A$10:$O$379,12,FALSE))</f>
        <v/>
      </c>
      <c r="J165" s="51" t="str">
        <f>IF(LEN($A165)=0,"",VLOOKUP($A165,'NPDES eRule - Appenidix A'!$A$10:$O$379,13,FALSE))</f>
        <v>OECA Data Store</v>
      </c>
      <c r="K165" s="16" t="str">
        <f>IF(LEN($A165)=0,"",VLOOKUP($A165,'NPDES eRule - Appenidix A'!$A$10:$O$379,14,FALSE))</f>
        <v>No</v>
      </c>
    </row>
    <row r="166" spans="1:11" ht="127.5" x14ac:dyDescent="0.2">
      <c r="A166" s="8">
        <f t="shared" si="6"/>
        <v>151</v>
      </c>
      <c r="B166" s="13" t="str">
        <f>VLOOKUP($A166,'NPDES eRule - Appenidix A'!$A$10:$J$379,2,FALSE)</f>
        <v>Deadlines Associated with the Construction Site Stormwater Runoff Control Permit Requirements</v>
      </c>
      <c r="C166" s="69" t="s">
        <v>660</v>
      </c>
      <c r="D166" s="16" t="s">
        <v>661</v>
      </c>
      <c r="E166" s="16" t="s">
        <v>648</v>
      </c>
      <c r="F166" s="16">
        <f>IF(LEN($A166)=0,"",VLOOKUP($A166,'NPDES eRule - Appenidix A'!$A$10:$O$379,9,FALSE))</f>
        <v>3</v>
      </c>
      <c r="G166" s="51">
        <f>IF(LEN($A166)=0,"",VLOOKUP($A166,'NPDES eRule - Appenidix A'!$A$10:$O$379,10,FALSE))</f>
        <v>46012</v>
      </c>
      <c r="H166" s="51" t="str">
        <f>IF(LEN($A166)=0,"",VLOOKUP($A166,'NPDES eRule - Appenidix A'!$A$10:$O$379,11,FALSE))</f>
        <v>5.13</v>
      </c>
      <c r="I166" s="51" t="str">
        <f>IF(LEN($A166)=0,"",VLOOKUP($A166,'NPDES eRule - Appenidix A'!$A$10:$O$379,12,FALSE))</f>
        <v/>
      </c>
      <c r="J166" s="51" t="str">
        <f>IF(LEN($A166)=0,"",VLOOKUP($A166,'NPDES eRule - Appenidix A'!$A$10:$O$379,13,FALSE))</f>
        <v>OECA Data Store</v>
      </c>
      <c r="K166" s="16" t="str">
        <f>IF(LEN($A166)=0,"",VLOOKUP($A166,'NPDES eRule - Appenidix A'!$A$10:$O$379,14,FALSE))</f>
        <v>No</v>
      </c>
    </row>
    <row r="167" spans="1:11" ht="191.25" x14ac:dyDescent="0.2">
      <c r="A167" s="8">
        <f t="shared" si="6"/>
        <v>152</v>
      </c>
      <c r="B167" s="13" t="str">
        <f>VLOOKUP($A167,'NPDES eRule - Appenidix A'!$A$10:$J$379,2,FALSE)</f>
        <v>Post-Construction Stormwater Management in New Development and Redevelopment Permit Requirements</v>
      </c>
      <c r="C167" s="69" t="s">
        <v>662</v>
      </c>
      <c r="D167" s="16" t="s">
        <v>663</v>
      </c>
      <c r="E167" s="16" t="s">
        <v>648</v>
      </c>
      <c r="F167" s="16">
        <f>IF(LEN($A167)=0,"",VLOOKUP($A167,'NPDES eRule - Appenidix A'!$A$10:$O$379,9,FALSE))</f>
        <v>3</v>
      </c>
      <c r="G167" s="51">
        <f>IF(LEN($A167)=0,"",VLOOKUP($A167,'NPDES eRule - Appenidix A'!$A$10:$O$379,10,FALSE))</f>
        <v>46012</v>
      </c>
      <c r="H167" s="51" t="str">
        <f>IF(LEN($A167)=0,"",VLOOKUP($A167,'NPDES eRule - Appenidix A'!$A$10:$O$379,11,FALSE))</f>
        <v>5.13</v>
      </c>
      <c r="I167" s="51" t="str">
        <f>IF(LEN($A167)=0,"",VLOOKUP($A167,'NPDES eRule - Appenidix A'!$A$10:$O$379,12,FALSE))</f>
        <v/>
      </c>
      <c r="J167" s="51" t="str">
        <f>IF(LEN($A167)=0,"",VLOOKUP($A167,'NPDES eRule - Appenidix A'!$A$10:$O$379,13,FALSE))</f>
        <v>OECA Data Store</v>
      </c>
      <c r="K167" s="16" t="str">
        <f>IF(LEN($A167)=0,"",VLOOKUP($A167,'NPDES eRule - Appenidix A'!$A$10:$O$379,14,FALSE))</f>
        <v>No</v>
      </c>
    </row>
    <row r="168" spans="1:11" ht="127.5" x14ac:dyDescent="0.2">
      <c r="A168" s="8">
        <f t="shared" si="6"/>
        <v>153</v>
      </c>
      <c r="B168" s="13" t="str">
        <f>VLOOKUP($A168,'NPDES eRule - Appenidix A'!$A$10:$J$379,2,FALSE)</f>
        <v>Deadlines Associated with the Post-Construction Stormwater Management in New Development and Redevelopment Permit Requirements</v>
      </c>
      <c r="C168" s="69" t="s">
        <v>664</v>
      </c>
      <c r="D168" s="16" t="s">
        <v>665</v>
      </c>
      <c r="E168" s="16" t="s">
        <v>648</v>
      </c>
      <c r="F168" s="16">
        <f>IF(LEN($A168)=0,"",VLOOKUP($A168,'NPDES eRule - Appenidix A'!$A$10:$O$379,9,FALSE))</f>
        <v>3</v>
      </c>
      <c r="G168" s="51">
        <f>IF(LEN($A168)=0,"",VLOOKUP($A168,'NPDES eRule - Appenidix A'!$A$10:$O$379,10,FALSE))</f>
        <v>46012</v>
      </c>
      <c r="H168" s="51" t="str">
        <f>IF(LEN($A168)=0,"",VLOOKUP($A168,'NPDES eRule - Appenidix A'!$A$10:$O$379,11,FALSE))</f>
        <v>5.13</v>
      </c>
      <c r="I168" s="51" t="str">
        <f>IF(LEN($A168)=0,"",VLOOKUP($A168,'NPDES eRule - Appenidix A'!$A$10:$O$379,12,FALSE))</f>
        <v/>
      </c>
      <c r="J168" s="51" t="str">
        <f>IF(LEN($A168)=0,"",VLOOKUP($A168,'NPDES eRule - Appenidix A'!$A$10:$O$379,13,FALSE))</f>
        <v>OECA Data Store</v>
      </c>
      <c r="K168" s="16" t="str">
        <f>IF(LEN($A168)=0,"",VLOOKUP($A168,'NPDES eRule - Appenidix A'!$A$10:$O$379,14,FALSE))</f>
        <v>No</v>
      </c>
    </row>
    <row r="169" spans="1:11" ht="140.25" x14ac:dyDescent="0.2">
      <c r="A169" s="8">
        <f t="shared" si="6"/>
        <v>154</v>
      </c>
      <c r="B169" s="13" t="str">
        <f>VLOOKUP($A169,'NPDES eRule - Appenidix A'!$A$10:$J$379,2,FALSE)</f>
        <v>Pollution Prevention/Good Housekeeping for Municipal Operations Permit Requirements</v>
      </c>
      <c r="C169" s="69" t="s">
        <v>666</v>
      </c>
      <c r="D169" s="16" t="s">
        <v>667</v>
      </c>
      <c r="E169" s="16" t="s">
        <v>648</v>
      </c>
      <c r="F169" s="16">
        <f>IF(LEN($A169)=0,"",VLOOKUP($A169,'NPDES eRule - Appenidix A'!$A$10:$O$379,9,FALSE))</f>
        <v>3</v>
      </c>
      <c r="G169" s="51">
        <f>IF(LEN($A169)=0,"",VLOOKUP($A169,'NPDES eRule - Appenidix A'!$A$10:$O$379,10,FALSE))</f>
        <v>46012</v>
      </c>
      <c r="H169" s="51" t="str">
        <f>IF(LEN($A169)=0,"",VLOOKUP($A169,'NPDES eRule - Appenidix A'!$A$10:$O$379,11,FALSE))</f>
        <v>5.13</v>
      </c>
      <c r="I169" s="51" t="str">
        <f>IF(LEN($A169)=0,"",VLOOKUP($A169,'NPDES eRule - Appenidix A'!$A$10:$O$379,12,FALSE))</f>
        <v/>
      </c>
      <c r="J169" s="51" t="str">
        <f>IF(LEN($A169)=0,"",VLOOKUP($A169,'NPDES eRule - Appenidix A'!$A$10:$O$379,13,FALSE))</f>
        <v>OECA Data Store</v>
      </c>
      <c r="K169" s="16" t="str">
        <f>IF(LEN($A169)=0,"",VLOOKUP($A169,'NPDES eRule - Appenidix A'!$A$10:$O$379,14,FALSE))</f>
        <v>No</v>
      </c>
    </row>
    <row r="170" spans="1:11" ht="127.5" x14ac:dyDescent="0.2">
      <c r="A170" s="8">
        <f t="shared" si="6"/>
        <v>155</v>
      </c>
      <c r="B170" s="13" t="str">
        <f>VLOOKUP($A170,'NPDES eRule - Appenidix A'!$A$10:$J$379,2,FALSE)</f>
        <v>Deadlines Associated with the Pollution Prevention/Good Housekeeping for Municipal Operations Permit Requirements</v>
      </c>
      <c r="C170" s="69" t="s">
        <v>668</v>
      </c>
      <c r="D170" s="16" t="s">
        <v>669</v>
      </c>
      <c r="E170" s="16" t="s">
        <v>648</v>
      </c>
      <c r="F170" s="16">
        <f>IF(LEN($A170)=0,"",VLOOKUP($A170,'NPDES eRule - Appenidix A'!$A$10:$O$379,9,FALSE))</f>
        <v>3</v>
      </c>
      <c r="G170" s="51">
        <f>IF(LEN($A170)=0,"",VLOOKUP($A170,'NPDES eRule - Appenidix A'!$A$10:$O$379,10,FALSE))</f>
        <v>46012</v>
      </c>
      <c r="H170" s="51" t="str">
        <f>IF(LEN($A170)=0,"",VLOOKUP($A170,'NPDES eRule - Appenidix A'!$A$10:$O$379,11,FALSE))</f>
        <v>5.13</v>
      </c>
      <c r="I170" s="51" t="str">
        <f>IF(LEN($A170)=0,"",VLOOKUP($A170,'NPDES eRule - Appenidix A'!$A$10:$O$379,12,FALSE))</f>
        <v/>
      </c>
      <c r="J170" s="51" t="str">
        <f>IF(LEN($A170)=0,"",VLOOKUP($A170,'NPDES eRule - Appenidix A'!$A$10:$O$379,13,FALSE))</f>
        <v>OECA Data Store</v>
      </c>
      <c r="K170" s="16" t="str">
        <f>IF(LEN($A170)=0,"",VLOOKUP($A170,'NPDES eRule - Appenidix A'!$A$10:$O$379,14,FALSE))</f>
        <v>No</v>
      </c>
    </row>
    <row r="171" spans="1:11" ht="127.5" x14ac:dyDescent="0.2">
      <c r="A171" s="8">
        <f t="shared" si="6"/>
        <v>156</v>
      </c>
      <c r="B171" s="13" t="str">
        <f>VLOOKUP($A171,'NPDES eRule - Appenidix A'!$A$10:$J$379,2,FALSE)</f>
        <v>Other Applicable Permit Requirements</v>
      </c>
      <c r="C171" s="69" t="s">
        <v>670</v>
      </c>
      <c r="D171" s="16" t="s">
        <v>671</v>
      </c>
      <c r="E171" s="16" t="s">
        <v>648</v>
      </c>
      <c r="F171" s="16">
        <f>IF(LEN($A171)=0,"",VLOOKUP($A171,'NPDES eRule - Appenidix A'!$A$10:$O$379,9,FALSE))</f>
        <v>3</v>
      </c>
      <c r="G171" s="51">
        <f>IF(LEN($A171)=0,"",VLOOKUP($A171,'NPDES eRule - Appenidix A'!$A$10:$O$379,10,FALSE))</f>
        <v>46012</v>
      </c>
      <c r="H171" s="51" t="str">
        <f>IF(LEN($A171)=0,"",VLOOKUP($A171,'NPDES eRule - Appenidix A'!$A$10:$O$379,11,FALSE))</f>
        <v>5.13</v>
      </c>
      <c r="I171" s="51" t="str">
        <f>IF(LEN($A171)=0,"",VLOOKUP($A171,'NPDES eRule - Appenidix A'!$A$10:$O$379,12,FALSE))</f>
        <v/>
      </c>
      <c r="J171" s="51" t="str">
        <f>IF(LEN($A171)=0,"",VLOOKUP($A171,'NPDES eRule - Appenidix A'!$A$10:$O$379,13,FALSE))</f>
        <v>OECA Data Store</v>
      </c>
      <c r="K171" s="16" t="str">
        <f>IF(LEN($A171)=0,"",VLOOKUP($A171,'NPDES eRule - Appenidix A'!$A$10:$O$379,14,FALSE))</f>
        <v>No</v>
      </c>
    </row>
    <row r="172" spans="1:11" ht="102" x14ac:dyDescent="0.2">
      <c r="A172" s="8">
        <f t="shared" si="6"/>
        <v>157</v>
      </c>
      <c r="B172" s="13" t="str">
        <f>VLOOKUP($A172,'NPDES eRule - Appenidix A'!$A$10:$J$379,2,FALSE)</f>
        <v>Deadlines Associated with the Other Applicable Permit Requirements</v>
      </c>
      <c r="C172" s="69" t="s">
        <v>672</v>
      </c>
      <c r="D172" s="16" t="s">
        <v>671</v>
      </c>
      <c r="E172" s="16" t="s">
        <v>648</v>
      </c>
      <c r="F172" s="16">
        <f>IF(LEN($A172)=0,"",VLOOKUP($A172,'NPDES eRule - Appenidix A'!$A$10:$O$379,9,FALSE))</f>
        <v>3</v>
      </c>
      <c r="G172" s="51">
        <f>IF(LEN($A172)=0,"",VLOOKUP($A172,'NPDES eRule - Appenidix A'!$A$10:$O$379,10,FALSE))</f>
        <v>46012</v>
      </c>
      <c r="H172" s="51" t="str">
        <f>IF(LEN($A172)=0,"",VLOOKUP($A172,'NPDES eRule - Appenidix A'!$A$10:$O$379,11,FALSE))</f>
        <v>5.13</v>
      </c>
      <c r="I172" s="51" t="str">
        <f>IF(LEN($A172)=0,"",VLOOKUP($A172,'NPDES eRule - Appenidix A'!$A$10:$O$379,12,FALSE))</f>
        <v/>
      </c>
      <c r="J172" s="51" t="str">
        <f>IF(LEN($A172)=0,"",VLOOKUP($A172,'NPDES eRule - Appenidix A'!$A$10:$O$379,13,FALSE))</f>
        <v>OECA Data Store</v>
      </c>
      <c r="K172" s="16" t="str">
        <f>IF(LEN($A172)=0,"",VLOOKUP($A172,'NPDES eRule - Appenidix A'!$A$10:$O$379,14,FALSE))</f>
        <v>No</v>
      </c>
    </row>
    <row r="173" spans="1:11" ht="204" x14ac:dyDescent="0.2">
      <c r="A173" s="8">
        <f t="shared" si="6"/>
        <v>158</v>
      </c>
      <c r="B173" s="13" t="str">
        <f>VLOOKUP($A173,'NPDES eRule - Appenidix A'!$A$10:$J$379,2,FALSE)</f>
        <v>MS4 Industrial Stormwater Control (for Phase I MS4s only)</v>
      </c>
      <c r="C173" s="69" t="s">
        <v>673</v>
      </c>
      <c r="D173" s="16" t="s">
        <v>674</v>
      </c>
      <c r="E173" s="16">
        <v>6</v>
      </c>
      <c r="F173" s="16">
        <f>IF(LEN($A173)=0,"",VLOOKUP($A173,'NPDES eRule - Appenidix A'!$A$10:$O$379,9,FALSE))</f>
        <v>3</v>
      </c>
      <c r="G173" s="51">
        <f>IF(LEN($A173)=0,"",VLOOKUP($A173,'NPDES eRule - Appenidix A'!$A$10:$O$379,10,FALSE))</f>
        <v>46012</v>
      </c>
      <c r="H173" s="51" t="str">
        <f>IF(LEN($A173)=0,"",VLOOKUP($A173,'NPDES eRule - Appenidix A'!$A$10:$O$379,11,FALSE))</f>
        <v>5.13</v>
      </c>
      <c r="I173" s="51" t="str">
        <f>IF(LEN($A173)=0,"",VLOOKUP($A173,'NPDES eRule - Appenidix A'!$A$10:$O$379,12,FALSE))</f>
        <v/>
      </c>
      <c r="J173" s="51" t="str">
        <f>IF(LEN($A173)=0,"",VLOOKUP($A173,'NPDES eRule - Appenidix A'!$A$10:$O$379,13,FALSE))</f>
        <v>OECA Data Store</v>
      </c>
      <c r="K173" s="16" t="str">
        <f>IF(LEN($A173)=0,"",VLOOKUP($A173,'NPDES eRule - Appenidix A'!$A$10:$O$379,14,FALSE))</f>
        <v>No</v>
      </c>
    </row>
    <row r="174" spans="1:11" ht="51" x14ac:dyDescent="0.2">
      <c r="A174" s="8">
        <f t="shared" si="6"/>
        <v>159</v>
      </c>
      <c r="B174" s="13" t="str">
        <f>VLOOKUP($A174,'NPDES eRule - Appenidix A'!$A$10:$J$379,2,FALSE)</f>
        <v>Deadlines Associated with Industrial Stormwater Control</v>
      </c>
      <c r="C174" s="69" t="s">
        <v>675</v>
      </c>
      <c r="D174" s="16" t="s">
        <v>674</v>
      </c>
      <c r="E174" s="16">
        <v>1</v>
      </c>
      <c r="F174" s="16">
        <f>IF(LEN($A174)=0,"",VLOOKUP($A174,'NPDES eRule - Appenidix A'!$A$10:$O$379,9,FALSE))</f>
        <v>3</v>
      </c>
      <c r="G174" s="51">
        <f>IF(LEN($A174)=0,"",VLOOKUP($A174,'NPDES eRule - Appenidix A'!$A$10:$O$379,10,FALSE))</f>
        <v>46012</v>
      </c>
      <c r="H174" s="51" t="str">
        <f>IF(LEN($A174)=0,"",VLOOKUP($A174,'NPDES eRule - Appenidix A'!$A$10:$O$379,11,FALSE))</f>
        <v>5.13</v>
      </c>
      <c r="I174" s="51" t="str">
        <f>IF(LEN($A174)=0,"",VLOOKUP($A174,'NPDES eRule - Appenidix A'!$A$10:$O$379,12,FALSE))</f>
        <v/>
      </c>
      <c r="J174" s="51" t="str">
        <f>IF(LEN($A174)=0,"",VLOOKUP($A174,'NPDES eRule - Appenidix A'!$A$10:$O$379,13,FALSE))</f>
        <v>OECA Data Store</v>
      </c>
      <c r="K174" s="16" t="str">
        <f>IF(LEN($A174)=0,"",VLOOKUP($A174,'NPDES eRule - Appenidix A'!$A$10:$O$379,14,FALSE))</f>
        <v>No</v>
      </c>
    </row>
    <row r="175" spans="1:11" ht="66.95" customHeight="1" x14ac:dyDescent="0.2">
      <c r="A175" s="52"/>
      <c r="B175" s="9" t="s">
        <v>676</v>
      </c>
      <c r="C175" s="71"/>
      <c r="D175" s="20"/>
      <c r="E175" s="20"/>
      <c r="F175" s="20" t="str">
        <f>IF(LEN($A175)=0,"",VLOOKUP($A175,'NPDES eRule - Appenidix A'!$A$10:$O$379,9,FALSE))</f>
        <v/>
      </c>
      <c r="G175" s="52" t="str">
        <f>IF(LEN($A175)=0,"",VLOOKUP($A175,'NPDES eRule - Appenidix A'!$A$10:$O$379,10,FALSE))</f>
        <v/>
      </c>
      <c r="H175" s="52" t="str">
        <f>IF(LEN($A175)=0,"",VLOOKUP($A175,'NPDES eRule - Appenidix A'!$A$10:$O$379,11,FALSE))</f>
        <v/>
      </c>
      <c r="I175" s="52" t="str">
        <f>IF(LEN($A175)=0,"",VLOOKUP($A175,'NPDES eRule - Appenidix A'!$A$10:$O$379,12,FALSE))</f>
        <v/>
      </c>
      <c r="J175" s="52" t="str">
        <f>IF(LEN($A175)=0,"",VLOOKUP($A175,'NPDES eRule - Appenidix A'!$A$10:$O$379,13,FALSE))</f>
        <v/>
      </c>
      <c r="K175" s="20" t="str">
        <f>IF(LEN($A175)=0,"",VLOOKUP($A175,'NPDES eRule - Appenidix A'!$A$10:$O$379,14,FALSE))</f>
        <v/>
      </c>
    </row>
    <row r="176" spans="1:11" ht="51" x14ac:dyDescent="0.2">
      <c r="A176" s="8">
        <f t="shared" si="6"/>
        <v>160</v>
      </c>
      <c r="B176" s="13" t="str">
        <f>VLOOKUP($A176,'NPDES eRule - Appenidix A'!$A$10:$J$379,2,FALSE)</f>
        <v>Name of Collection System</v>
      </c>
      <c r="C176" s="69" t="s">
        <v>677</v>
      </c>
      <c r="D176" s="17" t="s">
        <v>678</v>
      </c>
      <c r="E176" s="17" t="s">
        <v>451</v>
      </c>
      <c r="F176" s="17">
        <f>IF(LEN($A176)=0,"",VLOOKUP($A176,'NPDES eRule - Appenidix A'!$A$10:$O$379,9,FALSE))</f>
        <v>3</v>
      </c>
      <c r="G176" s="50">
        <f>IF(LEN($A176)=0,"",VLOOKUP($A176,'NPDES eRule - Appenidix A'!$A$10:$O$379,10,FALSE))</f>
        <v>46012</v>
      </c>
      <c r="H176" s="50" t="str">
        <f>IF(LEN($A176)=0,"",VLOOKUP($A176,'NPDES eRule - Appenidix A'!$A$10:$O$379,11,FALSE))</f>
        <v>5.11</v>
      </c>
      <c r="I176" s="50" t="str">
        <f>IF(LEN($A176)=0,"",VLOOKUP($A176,'NPDES eRule - Appenidix A'!$A$10:$O$379,12,FALSE))</f>
        <v/>
      </c>
      <c r="J176" s="50" t="str">
        <f>IF(LEN($A176)=0,"",VLOOKUP($A176,'NPDES eRule - Appenidix A'!$A$10:$O$379,13,FALSE))</f>
        <v>OECA Data Store</v>
      </c>
      <c r="K176" s="16" t="str">
        <f>IF(LEN($A176)=0,"",VLOOKUP($A176,'NPDES eRule - Appenidix A'!$A$10:$O$379,14,FALSE))</f>
        <v>Yes</v>
      </c>
    </row>
    <row r="177" spans="1:11" ht="51" x14ac:dyDescent="0.2">
      <c r="A177" s="8">
        <f t="shared" si="6"/>
        <v>161</v>
      </c>
      <c r="B177" s="13" t="str">
        <f>VLOOKUP($A177,'NPDES eRule - Appenidix A'!$A$10:$J$379,2,FALSE)</f>
        <v>Owner Type of Collection System</v>
      </c>
      <c r="C177" s="69" t="s">
        <v>679</v>
      </c>
      <c r="D177" s="17" t="s">
        <v>678</v>
      </c>
      <c r="E177" s="17" t="s">
        <v>451</v>
      </c>
      <c r="F177" s="17">
        <f>IF(LEN($A177)=0,"",VLOOKUP($A177,'NPDES eRule - Appenidix A'!$A$10:$O$379,9,FALSE))</f>
        <v>3</v>
      </c>
      <c r="G177" s="50">
        <f>IF(LEN($A177)=0,"",VLOOKUP($A177,'NPDES eRule - Appenidix A'!$A$10:$O$379,10,FALSE))</f>
        <v>46012</v>
      </c>
      <c r="H177" s="50" t="str">
        <f>IF(LEN($A177)=0,"",VLOOKUP($A177,'NPDES eRule - Appenidix A'!$A$10:$O$379,11,FALSE))</f>
        <v>5.11</v>
      </c>
      <c r="I177" s="50" t="str">
        <f>IF(LEN($A177)=0,"",VLOOKUP($A177,'NPDES eRule - Appenidix A'!$A$10:$O$379,12,FALSE))</f>
        <v/>
      </c>
      <c r="J177" s="50" t="str">
        <f>IF(LEN($A177)=0,"",VLOOKUP($A177,'NPDES eRule - Appenidix A'!$A$10:$O$379,13,FALSE))</f>
        <v>OECA Data Store</v>
      </c>
      <c r="K177" s="16" t="str">
        <f>IF(LEN($A177)=0,"",VLOOKUP($A177,'NPDES eRule - Appenidix A'!$A$10:$O$379,14,FALSE))</f>
        <v>Yes</v>
      </c>
    </row>
    <row r="178" spans="1:11" ht="63.75" x14ac:dyDescent="0.2">
      <c r="A178" s="8">
        <f t="shared" si="6"/>
        <v>162</v>
      </c>
      <c r="B178" s="13" t="str">
        <f>VLOOKUP($A178,'NPDES eRule - Appenidix A'!$A$10:$J$379,2,FALSE)</f>
        <v>Collection System Identifier</v>
      </c>
      <c r="C178" s="69" t="s">
        <v>680</v>
      </c>
      <c r="D178" s="17" t="s">
        <v>678</v>
      </c>
      <c r="E178" s="17" t="s">
        <v>451</v>
      </c>
      <c r="F178" s="17">
        <f>IF(LEN($A178)=0,"",VLOOKUP($A178,'NPDES eRule - Appenidix A'!$A$10:$O$379,9,FALSE))</f>
        <v>3</v>
      </c>
      <c r="G178" s="50">
        <f>IF(LEN($A178)=0,"",VLOOKUP($A178,'NPDES eRule - Appenidix A'!$A$10:$O$379,10,FALSE))</f>
        <v>46012</v>
      </c>
      <c r="H178" s="50" t="str">
        <f>IF(LEN($A178)=0,"",VLOOKUP($A178,'NPDES eRule - Appenidix A'!$A$10:$O$379,11,FALSE))</f>
        <v>5.11</v>
      </c>
      <c r="I178" s="50" t="str">
        <f>IF(LEN($A178)=0,"",VLOOKUP($A178,'NPDES eRule - Appenidix A'!$A$10:$O$379,12,FALSE))</f>
        <v/>
      </c>
      <c r="J178" s="50" t="str">
        <f>IF(LEN($A178)=0,"",VLOOKUP($A178,'NPDES eRule - Appenidix A'!$A$10:$O$379,13,FALSE))</f>
        <v>OECA Data Store</v>
      </c>
      <c r="K178" s="16" t="str">
        <f>IF(LEN($A178)=0,"",VLOOKUP($A178,'NPDES eRule - Appenidix A'!$A$10:$O$379,14,FALSE))</f>
        <v>Yes</v>
      </c>
    </row>
    <row r="179" spans="1:11" ht="38.25" x14ac:dyDescent="0.2">
      <c r="A179" s="8">
        <f t="shared" si="6"/>
        <v>163</v>
      </c>
      <c r="B179" s="13" t="str">
        <f>VLOOKUP($A179,'NPDES eRule - Appenidix A'!$A$10:$J$379,2,FALSE)</f>
        <v>Population of Collection System</v>
      </c>
      <c r="C179" s="69" t="s">
        <v>681</v>
      </c>
      <c r="D179" s="17" t="s">
        <v>678</v>
      </c>
      <c r="E179" s="17" t="s">
        <v>451</v>
      </c>
      <c r="F179" s="17">
        <f>IF(LEN($A179)=0,"",VLOOKUP($A179,'NPDES eRule - Appenidix A'!$A$10:$O$379,9,FALSE))</f>
        <v>3</v>
      </c>
      <c r="G179" s="50">
        <f>IF(LEN($A179)=0,"",VLOOKUP($A179,'NPDES eRule - Appenidix A'!$A$10:$O$379,10,FALSE))</f>
        <v>46012</v>
      </c>
      <c r="H179" s="50" t="str">
        <f>IF(LEN($A179)=0,"",VLOOKUP($A179,'NPDES eRule - Appenidix A'!$A$10:$O$379,11,FALSE))</f>
        <v>5.11</v>
      </c>
      <c r="I179" s="50" t="str">
        <f>IF(LEN($A179)=0,"",VLOOKUP($A179,'NPDES eRule - Appenidix A'!$A$10:$O$379,12,FALSE))</f>
        <v/>
      </c>
      <c r="J179" s="50" t="str">
        <f>IF(LEN($A179)=0,"",VLOOKUP($A179,'NPDES eRule - Appenidix A'!$A$10:$O$379,13,FALSE))</f>
        <v>OECA Data Store</v>
      </c>
      <c r="K179" s="16" t="str">
        <f>IF(LEN($A179)=0,"",VLOOKUP($A179,'NPDES eRule - Appenidix A'!$A$10:$O$379,14,FALSE))</f>
        <v>Yes</v>
      </c>
    </row>
    <row r="180" spans="1:11" ht="76.5" x14ac:dyDescent="0.2">
      <c r="A180" s="8">
        <f t="shared" si="6"/>
        <v>164</v>
      </c>
      <c r="B180" s="13" t="str">
        <f>VLOOKUP($A180,'NPDES eRule - Appenidix A'!$A$10:$J$379,2,FALSE)</f>
        <v>Percentage of Collection System That Is a Combined Sewer System</v>
      </c>
      <c r="C180" s="69" t="s">
        <v>682</v>
      </c>
      <c r="D180" s="17" t="s">
        <v>683</v>
      </c>
      <c r="E180" s="17" t="s">
        <v>451</v>
      </c>
      <c r="F180" s="17">
        <f>IF(LEN($A180)=0,"",VLOOKUP($A180,'NPDES eRule - Appenidix A'!$A$10:$O$379,9,FALSE))</f>
        <v>3</v>
      </c>
      <c r="G180" s="50">
        <f>IF(LEN($A180)=0,"",VLOOKUP($A180,'NPDES eRule - Appenidix A'!$A$10:$O$379,10,FALSE))</f>
        <v>46012</v>
      </c>
      <c r="H180" s="50" t="str">
        <f>IF(LEN($A180)=0,"",VLOOKUP($A180,'NPDES eRule - Appenidix A'!$A$10:$O$379,11,FALSE))</f>
        <v>5.11</v>
      </c>
      <c r="I180" s="50" t="str">
        <f>IF(LEN($A180)=0,"",VLOOKUP($A180,'NPDES eRule - Appenidix A'!$A$10:$O$379,12,FALSE))</f>
        <v/>
      </c>
      <c r="J180" s="50" t="str">
        <f>IF(LEN($A180)=0,"",VLOOKUP($A180,'NPDES eRule - Appenidix A'!$A$10:$O$379,13,FALSE))</f>
        <v>OECA Data Store</v>
      </c>
      <c r="K180" s="16" t="str">
        <f>IF(LEN($A180)=0,"",VLOOKUP($A180,'NPDES eRule - Appenidix A'!$A$10:$O$379,14,FALSE))</f>
        <v>Yes</v>
      </c>
    </row>
    <row r="181" spans="1:11" ht="38.25" x14ac:dyDescent="0.2">
      <c r="A181" s="8">
        <f t="shared" si="6"/>
        <v>165</v>
      </c>
      <c r="B181" s="13" t="str">
        <f>VLOOKUP($A181,'NPDES eRule - Appenidix A'!$A$10:$J$379,2,FALSE)</f>
        <v>POTW Wastewater Treatment Technology Level Description</v>
      </c>
      <c r="C181" s="69" t="s">
        <v>684</v>
      </c>
      <c r="D181" s="17" t="s">
        <v>685</v>
      </c>
      <c r="E181" s="17" t="s">
        <v>451</v>
      </c>
      <c r="F181" s="17">
        <f>IF(LEN($A181)=0,"",VLOOKUP($A181,'NPDES eRule - Appenidix A'!$A$10:$O$379,9,FALSE))</f>
        <v>3</v>
      </c>
      <c r="G181" s="50">
        <f>IF(LEN($A181)=0,"",VLOOKUP($A181,'NPDES eRule - Appenidix A'!$A$10:$O$379,10,FALSE))</f>
        <v>46012</v>
      </c>
      <c r="H181" s="50" t="str">
        <f>IF(LEN($A181)=0,"",VLOOKUP($A181,'NPDES eRule - Appenidix A'!$A$10:$O$379,11,FALSE))</f>
        <v>5.11</v>
      </c>
      <c r="I181" s="50" t="str">
        <f>IF(LEN($A181)=0,"",VLOOKUP($A181,'NPDES eRule - Appenidix A'!$A$10:$O$379,12,FALSE))</f>
        <v/>
      </c>
      <c r="J181" s="50" t="str">
        <f>IF(LEN($A181)=0,"",VLOOKUP($A181,'NPDES eRule - Appenidix A'!$A$10:$O$379,13,FALSE))</f>
        <v>OECA Data Store</v>
      </c>
      <c r="K181" s="16" t="str">
        <f>IF(LEN($A181)=0,"",VLOOKUP($A181,'NPDES eRule - Appenidix A'!$A$10:$O$379,14,FALSE))</f>
        <v>Yes</v>
      </c>
    </row>
    <row r="182" spans="1:11" ht="63.75" x14ac:dyDescent="0.2">
      <c r="A182" s="8">
        <f t="shared" si="6"/>
        <v>166</v>
      </c>
      <c r="B182" s="13" t="str">
        <f>VLOOKUP($A182,'NPDES eRule - Appenidix A'!$A$10:$J$379,2,FALSE)</f>
        <v>POTW Wastewater Disinfection Technology</v>
      </c>
      <c r="C182" s="69" t="s">
        <v>686</v>
      </c>
      <c r="D182" s="17" t="s">
        <v>687</v>
      </c>
      <c r="E182" s="17" t="s">
        <v>451</v>
      </c>
      <c r="F182" s="17">
        <f>IF(LEN($A182)=0,"",VLOOKUP($A182,'NPDES eRule - Appenidix A'!$A$10:$O$379,9,FALSE))</f>
        <v>3</v>
      </c>
      <c r="G182" s="50">
        <f>IF(LEN($A182)=0,"",VLOOKUP($A182,'NPDES eRule - Appenidix A'!$A$10:$O$379,10,FALSE))</f>
        <v>46012</v>
      </c>
      <c r="H182" s="50" t="str">
        <f>IF(LEN($A182)=0,"",VLOOKUP($A182,'NPDES eRule - Appenidix A'!$A$10:$O$379,11,FALSE))</f>
        <v>5.11</v>
      </c>
      <c r="I182" s="50" t="str">
        <f>IF(LEN($A182)=0,"",VLOOKUP($A182,'NPDES eRule - Appenidix A'!$A$10:$O$379,12,FALSE))</f>
        <v/>
      </c>
      <c r="J182" s="50" t="str">
        <f>IF(LEN($A182)=0,"",VLOOKUP($A182,'NPDES eRule - Appenidix A'!$A$10:$O$379,13,FALSE))</f>
        <v>OECA Data Store</v>
      </c>
      <c r="K182" s="16" t="str">
        <f>IF(LEN($A182)=0,"",VLOOKUP($A182,'NPDES eRule - Appenidix A'!$A$10:$O$379,14,FALSE))</f>
        <v>Yes</v>
      </c>
    </row>
    <row r="183" spans="1:11" ht="76.5" x14ac:dyDescent="0.2">
      <c r="A183" s="8">
        <f t="shared" si="6"/>
        <v>167</v>
      </c>
      <c r="B183" s="13" t="str">
        <f>VLOOKUP($A183,'NPDES eRule - Appenidix A'!$A$10:$J$379,2,FALSE)</f>
        <v>POTW Wastewater Treatment Technology Unit Operations</v>
      </c>
      <c r="C183" s="69" t="s">
        <v>688</v>
      </c>
      <c r="D183" s="17" t="s">
        <v>689</v>
      </c>
      <c r="E183" s="17" t="s">
        <v>451</v>
      </c>
      <c r="F183" s="17">
        <f>IF(LEN($A183)=0,"",VLOOKUP($A183,'NPDES eRule - Appenidix A'!$A$10:$O$379,9,FALSE))</f>
        <v>3</v>
      </c>
      <c r="G183" s="50">
        <f>IF(LEN($A183)=0,"",VLOOKUP($A183,'NPDES eRule - Appenidix A'!$A$10:$O$379,10,FALSE))</f>
        <v>46012</v>
      </c>
      <c r="H183" s="50" t="str">
        <f>IF(LEN($A183)=0,"",VLOOKUP($A183,'NPDES eRule - Appenidix A'!$A$10:$O$379,11,FALSE))</f>
        <v>5.11</v>
      </c>
      <c r="I183" s="50" t="str">
        <f>IF(LEN($A183)=0,"",VLOOKUP($A183,'NPDES eRule - Appenidix A'!$A$10:$O$379,12,FALSE))</f>
        <v/>
      </c>
      <c r="J183" s="50" t="str">
        <f>IF(LEN($A183)=0,"",VLOOKUP($A183,'NPDES eRule - Appenidix A'!$A$10:$O$379,13,FALSE))</f>
        <v>OECA Data Store</v>
      </c>
      <c r="K183" s="16" t="str">
        <f>IF(LEN($A183)=0,"",VLOOKUP($A183,'NPDES eRule - Appenidix A'!$A$10:$O$379,14,FALSE))</f>
        <v>Yes</v>
      </c>
    </row>
    <row r="184" spans="1:11" x14ac:dyDescent="0.2">
      <c r="A184" s="52"/>
      <c r="B184" s="9" t="s">
        <v>690</v>
      </c>
      <c r="C184" s="71"/>
      <c r="D184" s="20"/>
      <c r="E184" s="20"/>
      <c r="F184" s="20" t="str">
        <f>IF(LEN($A184)=0,"",VLOOKUP($A184,'NPDES eRule - Appenidix A'!$A$10:$O$379,9,FALSE))</f>
        <v/>
      </c>
      <c r="G184" s="52" t="str">
        <f>IF(LEN($A184)=0,"",VLOOKUP($A184,'NPDES eRule - Appenidix A'!$A$10:$O$379,10,FALSE))</f>
        <v/>
      </c>
      <c r="H184" s="52" t="str">
        <f>IF(LEN($A184)=0,"",VLOOKUP($A184,'NPDES eRule - Appenidix A'!$A$10:$O$379,11,FALSE))</f>
        <v/>
      </c>
      <c r="I184" s="52" t="str">
        <f>IF(LEN($A184)=0,"",VLOOKUP($A184,'NPDES eRule - Appenidix A'!$A$10:$O$379,12,FALSE))</f>
        <v/>
      </c>
      <c r="J184" s="52" t="str">
        <f>IF(LEN($A184)=0,"",VLOOKUP($A184,'NPDES eRule - Appenidix A'!$A$10:$O$379,13,FALSE))</f>
        <v/>
      </c>
      <c r="K184" s="20" t="str">
        <f>IF(LEN($A184)=0,"",VLOOKUP($A184,'NPDES eRule - Appenidix A'!$A$10:$O$379,14,FALSE))</f>
        <v/>
      </c>
    </row>
    <row r="185" spans="1:11" ht="51" x14ac:dyDescent="0.2">
      <c r="A185" s="8">
        <f t="shared" si="6"/>
        <v>168</v>
      </c>
      <c r="B185" s="13" t="str">
        <f>VLOOKUP($A185,'NPDES eRule - Appenidix A'!$A$10:$J$379,2,FALSE)</f>
        <v>Long-Term CSO Control Plan Permit Requirements and Compliance</v>
      </c>
      <c r="C185" s="69" t="s">
        <v>691</v>
      </c>
      <c r="D185" s="17" t="s">
        <v>692</v>
      </c>
      <c r="E185" s="17">
        <v>1</v>
      </c>
      <c r="F185" s="17">
        <f>IF(LEN($A185)=0,"",VLOOKUP($A185,'NPDES eRule - Appenidix A'!$A$10:$O$379,9,FALSE))</f>
        <v>3</v>
      </c>
      <c r="G185" s="50">
        <f>IF(LEN($A185)=0,"",VLOOKUP($A185,'NPDES eRule - Appenidix A'!$A$10:$O$379,10,FALSE))</f>
        <v>46012</v>
      </c>
      <c r="H185" s="50" t="str">
        <f>IF(LEN($A185)=0,"",VLOOKUP($A185,'NPDES eRule - Appenidix A'!$A$10:$O$379,11,FALSE))</f>
        <v>5.11</v>
      </c>
      <c r="I185" s="50" t="str">
        <f>IF(LEN($A185)=0,"",VLOOKUP($A185,'NPDES eRule - Appenidix A'!$A$10:$O$379,12,FALSE))</f>
        <v/>
      </c>
      <c r="J185" s="50" t="str">
        <f>IF(LEN($A185)=0,"",VLOOKUP($A185,'NPDES eRule - Appenidix A'!$A$10:$O$379,13,FALSE))</f>
        <v>OECA Data Store</v>
      </c>
      <c r="K185" s="16" t="str">
        <f>IF(LEN($A185)=0,"",VLOOKUP($A185,'NPDES eRule - Appenidix A'!$A$10:$O$379,14,FALSE))</f>
        <v>Yes</v>
      </c>
    </row>
    <row r="186" spans="1:11" ht="191.25" x14ac:dyDescent="0.2">
      <c r="A186" s="8">
        <f t="shared" si="6"/>
        <v>169</v>
      </c>
      <c r="B186" s="13" t="str">
        <f>VLOOKUP($A186,'NPDES eRule - Appenidix A'!$A$10:$J$379,2,FALSE)</f>
        <v>Nine Minimum CSO Controls Developed</v>
      </c>
      <c r="C186" s="69" t="s">
        <v>693</v>
      </c>
      <c r="D186" s="16" t="s">
        <v>692</v>
      </c>
      <c r="E186" s="16">
        <v>1</v>
      </c>
      <c r="F186" s="16">
        <f>IF(LEN($A186)=0,"",VLOOKUP($A186,'NPDES eRule - Appenidix A'!$A$10:$O$379,9,FALSE))</f>
        <v>3</v>
      </c>
      <c r="G186" s="51">
        <f>IF(LEN($A186)=0,"",VLOOKUP($A186,'NPDES eRule - Appenidix A'!$A$10:$O$379,10,FALSE))</f>
        <v>46012</v>
      </c>
      <c r="H186" s="51" t="str">
        <f>IF(LEN($A186)=0,"",VLOOKUP($A186,'NPDES eRule - Appenidix A'!$A$10:$O$379,11,FALSE))</f>
        <v>5.11</v>
      </c>
      <c r="I186" s="51" t="str">
        <f>IF(LEN($A186)=0,"",VLOOKUP($A186,'NPDES eRule - Appenidix A'!$A$10:$O$379,12,FALSE))</f>
        <v/>
      </c>
      <c r="J186" s="51" t="str">
        <f>IF(LEN($A186)=0,"",VLOOKUP($A186,'NPDES eRule - Appenidix A'!$A$10:$O$379,13,FALSE))</f>
        <v>OECA Data Store</v>
      </c>
      <c r="K186" s="16" t="str">
        <f>IF(LEN($A186)=0,"",VLOOKUP($A186,'NPDES eRule - Appenidix A'!$A$10:$O$379,14,FALSE))</f>
        <v>Yes</v>
      </c>
    </row>
    <row r="187" spans="1:11" ht="191.25" x14ac:dyDescent="0.2">
      <c r="A187" s="8">
        <f t="shared" si="6"/>
        <v>170</v>
      </c>
      <c r="B187" s="13" t="str">
        <f>VLOOKUP($A187,'NPDES eRule - Appenidix A'!$A$10:$J$379,2,FALSE)</f>
        <v>Nine Minimum CSO Controls Implemented</v>
      </c>
      <c r="C187" s="69" t="s">
        <v>694</v>
      </c>
      <c r="D187" s="17" t="s">
        <v>692</v>
      </c>
      <c r="E187" s="17">
        <v>1</v>
      </c>
      <c r="F187" s="17">
        <f>IF(LEN($A187)=0,"",VLOOKUP($A187,'NPDES eRule - Appenidix A'!$A$10:$O$379,9,FALSE))</f>
        <v>3</v>
      </c>
      <c r="G187" s="50">
        <f>IF(LEN($A187)=0,"",VLOOKUP($A187,'NPDES eRule - Appenidix A'!$A$10:$O$379,10,FALSE))</f>
        <v>46012</v>
      </c>
      <c r="H187" s="50" t="str">
        <f>IF(LEN($A187)=0,"",VLOOKUP($A187,'NPDES eRule - Appenidix A'!$A$10:$O$379,11,FALSE))</f>
        <v>5.11</v>
      </c>
      <c r="I187" s="50" t="str">
        <f>IF(LEN($A187)=0,"",VLOOKUP($A187,'NPDES eRule - Appenidix A'!$A$10:$O$379,12,FALSE))</f>
        <v/>
      </c>
      <c r="J187" s="50" t="str">
        <f>IF(LEN($A187)=0,"",VLOOKUP($A187,'NPDES eRule - Appenidix A'!$A$10:$O$379,13,FALSE))</f>
        <v>OECA Data Store</v>
      </c>
      <c r="K187" s="16" t="str">
        <f>IF(LEN($A187)=0,"",VLOOKUP($A187,'NPDES eRule - Appenidix A'!$A$10:$O$379,14,FALSE))</f>
        <v>Yes</v>
      </c>
    </row>
    <row r="188" spans="1:11" ht="89.25" x14ac:dyDescent="0.2">
      <c r="A188" s="8">
        <f t="shared" si="6"/>
        <v>171</v>
      </c>
      <c r="B188" s="13" t="str">
        <f>VLOOKUP($A188,'NPDES eRule - Appenidix A'!$A$10:$J$379,2,FALSE)</f>
        <v>LTCP Submission and Approval Type</v>
      </c>
      <c r="C188" s="69" t="s">
        <v>695</v>
      </c>
      <c r="D188" s="17" t="s">
        <v>692</v>
      </c>
      <c r="E188" s="17">
        <v>1</v>
      </c>
      <c r="F188" s="17">
        <f>IF(LEN($A188)=0,"",VLOOKUP($A188,'NPDES eRule - Appenidix A'!$A$10:$O$379,9,FALSE))</f>
        <v>3</v>
      </c>
      <c r="G188" s="50">
        <f>IF(LEN($A188)=0,"",VLOOKUP($A188,'NPDES eRule - Appenidix A'!$A$10:$O$379,10,FALSE))</f>
        <v>46012</v>
      </c>
      <c r="H188" s="50" t="str">
        <f>IF(LEN($A188)=0,"",VLOOKUP($A188,'NPDES eRule - Appenidix A'!$A$10:$O$379,11,FALSE))</f>
        <v>5.11</v>
      </c>
      <c r="I188" s="50" t="str">
        <f>IF(LEN($A188)=0,"",VLOOKUP($A188,'NPDES eRule - Appenidix A'!$A$10:$O$379,12,FALSE))</f>
        <v/>
      </c>
      <c r="J188" s="50" t="str">
        <f>IF(LEN($A188)=0,"",VLOOKUP($A188,'NPDES eRule - Appenidix A'!$A$10:$O$379,13,FALSE))</f>
        <v>OECA Data Store</v>
      </c>
      <c r="K188" s="16" t="str">
        <f>IF(LEN($A188)=0,"",VLOOKUP($A188,'NPDES eRule - Appenidix A'!$A$10:$O$379,14,FALSE))</f>
        <v>Yes</v>
      </c>
    </row>
    <row r="189" spans="1:11" ht="51" x14ac:dyDescent="0.2">
      <c r="A189" s="8">
        <f t="shared" si="6"/>
        <v>172</v>
      </c>
      <c r="B189" s="13" t="str">
        <f>VLOOKUP($A189,'NPDES eRule - Appenidix A'!$A$10:$J$379,2,FALSE)</f>
        <v>LTCP Approval Date</v>
      </c>
      <c r="C189" s="69" t="s">
        <v>696</v>
      </c>
      <c r="D189" s="17" t="s">
        <v>692</v>
      </c>
      <c r="E189" s="17">
        <v>1</v>
      </c>
      <c r="F189" s="17">
        <f>IF(LEN($A189)=0,"",VLOOKUP($A189,'NPDES eRule - Appenidix A'!$A$10:$O$379,9,FALSE))</f>
        <v>3</v>
      </c>
      <c r="G189" s="50">
        <f>IF(LEN($A189)=0,"",VLOOKUP($A189,'NPDES eRule - Appenidix A'!$A$10:$O$379,10,FALSE))</f>
        <v>46012</v>
      </c>
      <c r="H189" s="50" t="str">
        <f>IF(LEN($A189)=0,"",VLOOKUP($A189,'NPDES eRule - Appenidix A'!$A$10:$O$379,11,FALSE))</f>
        <v>5.11</v>
      </c>
      <c r="I189" s="50" t="str">
        <f>IF(LEN($A189)=0,"",VLOOKUP($A189,'NPDES eRule - Appenidix A'!$A$10:$O$379,12,FALSE))</f>
        <v/>
      </c>
      <c r="J189" s="50" t="str">
        <f>IF(LEN($A189)=0,"",VLOOKUP($A189,'NPDES eRule - Appenidix A'!$A$10:$O$379,13,FALSE))</f>
        <v>OECA Data Store</v>
      </c>
      <c r="K189" s="16" t="str">
        <f>IF(LEN($A189)=0,"",VLOOKUP($A189,'NPDES eRule - Appenidix A'!$A$10:$O$379,14,FALSE))</f>
        <v>Yes</v>
      </c>
    </row>
    <row r="190" spans="1:11" ht="51" x14ac:dyDescent="0.2">
      <c r="A190" s="8">
        <f t="shared" si="6"/>
        <v>173</v>
      </c>
      <c r="B190" s="13" t="str">
        <f>VLOOKUP($A190,'NPDES eRule - Appenidix A'!$A$10:$J$379,2,FALSE)</f>
        <v>Enforceable Mechanism and Schedule to Complete LTCP and CSO Controls</v>
      </c>
      <c r="C190" s="69" t="s">
        <v>697</v>
      </c>
      <c r="D190" s="17" t="s">
        <v>692</v>
      </c>
      <c r="E190" s="17">
        <v>1</v>
      </c>
      <c r="F190" s="17">
        <f>IF(LEN($A190)=0,"",VLOOKUP($A190,'NPDES eRule - Appenidix A'!$A$10:$O$379,9,FALSE))</f>
        <v>3</v>
      </c>
      <c r="G190" s="50">
        <f>IF(LEN($A190)=0,"",VLOOKUP($A190,'NPDES eRule - Appenidix A'!$A$10:$O$379,10,FALSE))</f>
        <v>46012</v>
      </c>
      <c r="H190" s="50" t="str">
        <f>IF(LEN($A190)=0,"",VLOOKUP($A190,'NPDES eRule - Appenidix A'!$A$10:$O$379,11,FALSE))</f>
        <v>5.11</v>
      </c>
      <c r="I190" s="50" t="str">
        <f>IF(LEN($A190)=0,"",VLOOKUP($A190,'NPDES eRule - Appenidix A'!$A$10:$O$379,12,FALSE))</f>
        <v/>
      </c>
      <c r="J190" s="50" t="str">
        <f>IF(LEN($A190)=0,"",VLOOKUP($A190,'NPDES eRule - Appenidix A'!$A$10:$O$379,13,FALSE))</f>
        <v>OECA Data Store</v>
      </c>
      <c r="K190" s="16" t="str">
        <f>IF(LEN($A190)=0,"",VLOOKUP($A190,'NPDES eRule - Appenidix A'!$A$10:$O$379,14,FALSE))</f>
        <v>Yes</v>
      </c>
    </row>
    <row r="191" spans="1:11" ht="51" x14ac:dyDescent="0.2">
      <c r="A191" s="8">
        <f t="shared" si="6"/>
        <v>174</v>
      </c>
      <c r="B191" s="13" t="str">
        <f>VLOOKUP($A191,'NPDES eRule - Appenidix A'!$A$10:$J$379,2,FALSE)</f>
        <v>Actual Date Completed LTCP and CSO Controls</v>
      </c>
      <c r="C191" s="69" t="s">
        <v>698</v>
      </c>
      <c r="D191" s="17" t="s">
        <v>692</v>
      </c>
      <c r="E191" s="17">
        <v>1</v>
      </c>
      <c r="F191" s="17">
        <f>IF(LEN($A191)=0,"",VLOOKUP($A191,'NPDES eRule - Appenidix A'!$A$10:$O$379,9,FALSE))</f>
        <v>3</v>
      </c>
      <c r="G191" s="50">
        <f>IF(LEN($A191)=0,"",VLOOKUP($A191,'NPDES eRule - Appenidix A'!$A$10:$O$379,10,FALSE))</f>
        <v>46012</v>
      </c>
      <c r="H191" s="50" t="str">
        <f>IF(LEN($A191)=0,"",VLOOKUP($A191,'NPDES eRule - Appenidix A'!$A$10:$O$379,11,FALSE))</f>
        <v>5.11</v>
      </c>
      <c r="I191" s="50" t="str">
        <f>IF(LEN($A191)=0,"",VLOOKUP($A191,'NPDES eRule - Appenidix A'!$A$10:$O$379,12,FALSE))</f>
        <v/>
      </c>
      <c r="J191" s="50" t="str">
        <f>IF(LEN($A191)=0,"",VLOOKUP($A191,'NPDES eRule - Appenidix A'!$A$10:$O$379,13,FALSE))</f>
        <v>OECA Data Store</v>
      </c>
      <c r="K191" s="16" t="str">
        <f>IF(LEN($A191)=0,"",VLOOKUP($A191,'NPDES eRule - Appenidix A'!$A$10:$O$379,14,FALSE))</f>
        <v>Yes</v>
      </c>
    </row>
    <row r="192" spans="1:11" ht="51" x14ac:dyDescent="0.2">
      <c r="A192" s="8">
        <f t="shared" si="6"/>
        <v>175</v>
      </c>
      <c r="B192" s="13" t="str">
        <f>VLOOKUP($A192,'NPDES eRule - Appenidix A'!$A$10:$J$379,2,FALSE)</f>
        <v>Approved Post-Construction Compliance Monitoring Program</v>
      </c>
      <c r="C192" s="69" t="s">
        <v>699</v>
      </c>
      <c r="D192" s="17" t="s">
        <v>692</v>
      </c>
      <c r="E192" s="17">
        <v>1</v>
      </c>
      <c r="F192" s="17">
        <f>IF(LEN($A192)=0,"",VLOOKUP($A192,'NPDES eRule - Appenidix A'!$A$10:$O$379,9,FALSE))</f>
        <v>3</v>
      </c>
      <c r="G192" s="50">
        <f>IF(LEN($A192)=0,"",VLOOKUP($A192,'NPDES eRule - Appenidix A'!$A$10:$O$379,10,FALSE))</f>
        <v>46012</v>
      </c>
      <c r="H192" s="50" t="str">
        <f>IF(LEN($A192)=0,"",VLOOKUP($A192,'NPDES eRule - Appenidix A'!$A$10:$O$379,11,FALSE))</f>
        <v>5.11</v>
      </c>
      <c r="I192" s="50" t="str">
        <f>IF(LEN($A192)=0,"",VLOOKUP($A192,'NPDES eRule - Appenidix A'!$A$10:$O$379,12,FALSE))</f>
        <v/>
      </c>
      <c r="J192" s="50" t="str">
        <f>IF(LEN($A192)=0,"",VLOOKUP($A192,'NPDES eRule - Appenidix A'!$A$10:$O$379,13,FALSE))</f>
        <v>OECA Data Store</v>
      </c>
      <c r="K192" s="16" t="str">
        <f>IF(LEN($A192)=0,"",VLOOKUP($A192,'NPDES eRule - Appenidix A'!$A$10:$O$379,14,FALSE))</f>
        <v>Yes</v>
      </c>
    </row>
    <row r="193" spans="1:11" ht="51" x14ac:dyDescent="0.2">
      <c r="A193" s="8">
        <f t="shared" si="6"/>
        <v>176</v>
      </c>
      <c r="B193" s="13" t="str">
        <f>VLOOKUP($A193,'NPDES eRule - Appenidix A'!$A$10:$J$379,2,FALSE)</f>
        <v>Other CSO Control Measures with Compliance Schedule</v>
      </c>
      <c r="C193" s="69" t="s">
        <v>700</v>
      </c>
      <c r="D193" s="17" t="s">
        <v>692</v>
      </c>
      <c r="E193" s="17">
        <v>1</v>
      </c>
      <c r="F193" s="17">
        <f>IF(LEN($A193)=0,"",VLOOKUP($A193,'NPDES eRule - Appenidix A'!$A$10:$O$379,9,FALSE))</f>
        <v>3</v>
      </c>
      <c r="G193" s="50">
        <f>IF(LEN($A193)=0,"",VLOOKUP($A193,'NPDES eRule - Appenidix A'!$A$10:$O$379,10,FALSE))</f>
        <v>46012</v>
      </c>
      <c r="H193" s="50" t="str">
        <f>IF(LEN($A193)=0,"",VLOOKUP($A193,'NPDES eRule - Appenidix A'!$A$10:$O$379,11,FALSE))</f>
        <v>5.11</v>
      </c>
      <c r="I193" s="50" t="str">
        <f>IF(LEN($A193)=0,"",VLOOKUP($A193,'NPDES eRule - Appenidix A'!$A$10:$O$379,12,FALSE))</f>
        <v/>
      </c>
      <c r="J193" s="50" t="str">
        <f>IF(LEN($A193)=0,"",VLOOKUP($A193,'NPDES eRule - Appenidix A'!$A$10:$O$379,13,FALSE))</f>
        <v>OECA Data Store</v>
      </c>
      <c r="K193" s="16" t="str">
        <f>IF(LEN($A193)=0,"",VLOOKUP($A193,'NPDES eRule - Appenidix A'!$A$10:$O$379,14,FALSE))</f>
        <v>Yes</v>
      </c>
    </row>
    <row r="194" spans="1:11" ht="93.6" customHeight="1" x14ac:dyDescent="0.2">
      <c r="A194" s="52"/>
      <c r="B194" s="9" t="s">
        <v>701</v>
      </c>
      <c r="C194" s="71"/>
      <c r="D194" s="20"/>
      <c r="E194" s="20"/>
      <c r="F194" s="20" t="str">
        <f>IF(LEN($A194)=0,"",VLOOKUP($A194,'NPDES eRule - Appenidix A'!$A$10:$O$379,9,FALSE))</f>
        <v/>
      </c>
      <c r="G194" s="52" t="str">
        <f>IF(LEN($A194)=0,"",VLOOKUP($A194,'NPDES eRule - Appenidix A'!$A$10:$O$379,10,FALSE))</f>
        <v/>
      </c>
      <c r="H194" s="52" t="str">
        <f>IF(LEN($A194)=0,"",VLOOKUP($A194,'NPDES eRule - Appenidix A'!$A$10:$O$379,11,FALSE))</f>
        <v/>
      </c>
      <c r="I194" s="52" t="str">
        <f>IF(LEN($A194)=0,"",VLOOKUP($A194,'NPDES eRule - Appenidix A'!$A$10:$O$379,12,FALSE))</f>
        <v/>
      </c>
      <c r="J194" s="52" t="str">
        <f>IF(LEN($A194)=0,"",VLOOKUP($A194,'NPDES eRule - Appenidix A'!$A$10:$O$379,13,FALSE))</f>
        <v/>
      </c>
      <c r="K194" s="20" t="str">
        <f>IF(LEN($A194)=0,"",VLOOKUP($A194,'NPDES eRule - Appenidix A'!$A$10:$O$379,14,FALSE))</f>
        <v/>
      </c>
    </row>
    <row r="195" spans="1:11" ht="25.5" x14ac:dyDescent="0.2">
      <c r="A195" s="8">
        <f t="shared" si="6"/>
        <v>177</v>
      </c>
      <c r="B195" s="38" t="str">
        <f>VLOOKUP($A195,'NPDES eRule - Appenidix A'!$A$10:$J$379,2,FALSE)</f>
        <v>Pretreatment Program Required Indicator</v>
      </c>
      <c r="C195" s="69" t="s">
        <v>702</v>
      </c>
      <c r="D195" s="17" t="s">
        <v>703</v>
      </c>
      <c r="E195" s="17">
        <v>1</v>
      </c>
      <c r="F195" s="17">
        <f>IF(LEN($A195)=0,"",VLOOKUP($A195,'NPDES eRule - Appenidix A'!$A$10:$O$379,9,FALSE))</f>
        <v>3</v>
      </c>
      <c r="G195" s="50">
        <f>IF(LEN($A195)=0,"",VLOOKUP($A195,'NPDES eRule - Appenidix A'!$A$10:$O$379,10,FALSE))</f>
        <v>46012</v>
      </c>
      <c r="H195" s="50" t="str">
        <f>IF(LEN($A195)=0,"",VLOOKUP($A195,'NPDES eRule - Appenidix A'!$A$10:$O$379,11,FALSE))</f>
        <v>5.10</v>
      </c>
      <c r="I195" s="50" t="str">
        <f>IF(LEN($A195)=0,"",VLOOKUP($A195,'NPDES eRule - Appenidix A'!$A$10:$O$379,12,FALSE))</f>
        <v>X</v>
      </c>
      <c r="J195" s="50" t="str">
        <f>IF(LEN($A195)=0,"",VLOOKUP($A195,'NPDES eRule - Appenidix A'!$A$10:$O$379,13,FALSE))</f>
        <v>ICIS-NPDES</v>
      </c>
      <c r="K195" s="16" t="str">
        <f>IF(LEN($A195)=0,"",VLOOKUP($A195,'NPDES eRule - Appenidix A'!$A$10:$O$379,14,FALSE))</f>
        <v>Yes</v>
      </c>
    </row>
    <row r="196" spans="1:11" ht="51" x14ac:dyDescent="0.2">
      <c r="A196" s="8">
        <f t="shared" si="6"/>
        <v>178</v>
      </c>
      <c r="B196" s="38" t="str">
        <f>VLOOKUP($A196,'NPDES eRule - Appenidix A'!$A$10:$J$379,2,FALSE)</f>
        <v>Pretreatment Program Approval or Modification Date</v>
      </c>
      <c r="C196" s="69" t="s">
        <v>704</v>
      </c>
      <c r="D196" s="17" t="s">
        <v>705</v>
      </c>
      <c r="E196" s="17">
        <v>1</v>
      </c>
      <c r="F196" s="17">
        <f>IF(LEN($A196)=0,"",VLOOKUP($A196,'NPDES eRule - Appenidix A'!$A$10:$O$379,9,FALSE))</f>
        <v>3</v>
      </c>
      <c r="G196" s="50">
        <f>IF(LEN($A196)=0,"",VLOOKUP($A196,'NPDES eRule - Appenidix A'!$A$10:$O$379,10,FALSE))</f>
        <v>46012</v>
      </c>
      <c r="H196" s="50" t="str">
        <f>IF(LEN($A196)=0,"",VLOOKUP($A196,'NPDES eRule - Appenidix A'!$A$10:$O$379,11,FALSE))</f>
        <v>5.14</v>
      </c>
      <c r="I196" s="50" t="str">
        <f>IF(LEN($A196)=0,"",VLOOKUP($A196,'NPDES eRule - Appenidix A'!$A$10:$O$379,12,FALSE))</f>
        <v>X</v>
      </c>
      <c r="J196" s="50" t="str">
        <f>IF(LEN($A196)=0,"",VLOOKUP($A196,'NPDES eRule - Appenidix A'!$A$10:$O$379,13,FALSE))</f>
        <v>ICIS-NPDES</v>
      </c>
      <c r="K196" s="16" t="str">
        <f>IF(LEN($A196)=0,"",VLOOKUP($A196,'NPDES eRule - Appenidix A'!$A$10:$O$379,14,FALSE))</f>
        <v>Yes</v>
      </c>
    </row>
    <row r="197" spans="1:11" ht="25.5" x14ac:dyDescent="0.2">
      <c r="A197" s="8">
        <f t="shared" si="6"/>
        <v>179</v>
      </c>
      <c r="B197" s="38" t="str">
        <f>VLOOKUP($A197,'NPDES eRule - Appenidix A'!$A$10:$J$379,2,FALSE)</f>
        <v>Pretreatment Program Modification Type</v>
      </c>
      <c r="C197" s="69" t="s">
        <v>706</v>
      </c>
      <c r="D197" s="17" t="s">
        <v>707</v>
      </c>
      <c r="E197" s="17">
        <v>1</v>
      </c>
      <c r="F197" s="17">
        <f>IF(LEN($A197)=0,"",VLOOKUP($A197,'NPDES eRule - Appenidix A'!$A$10:$O$379,9,FALSE))</f>
        <v>3</v>
      </c>
      <c r="G197" s="50">
        <f>IF(LEN($A197)=0,"",VLOOKUP($A197,'NPDES eRule - Appenidix A'!$A$10:$O$379,10,FALSE))</f>
        <v>46012</v>
      </c>
      <c r="H197" s="50" t="str">
        <f>IF(LEN($A197)=0,"",VLOOKUP($A197,'NPDES eRule - Appenidix A'!$A$10:$O$379,11,FALSE))</f>
        <v>5.14</v>
      </c>
      <c r="I197" s="50" t="str">
        <f>IF(LEN($A197)=0,"",VLOOKUP($A197,'NPDES eRule - Appenidix A'!$A$10:$O$379,12,FALSE))</f>
        <v>X</v>
      </c>
      <c r="J197" s="50" t="str">
        <f>IF(LEN($A197)=0,"",VLOOKUP($A197,'NPDES eRule - Appenidix A'!$A$10:$O$379,13,FALSE))</f>
        <v>ICIS-NPDES</v>
      </c>
      <c r="K197" s="16" t="str">
        <f>IF(LEN($A197)=0,"",VLOOKUP($A197,'NPDES eRule - Appenidix A'!$A$10:$O$379,14,FALSE))</f>
        <v>No</v>
      </c>
    </row>
    <row r="198" spans="1:11" ht="89.25" x14ac:dyDescent="0.2">
      <c r="A198" s="8">
        <f t="shared" si="6"/>
        <v>180</v>
      </c>
      <c r="B198" s="38" t="str">
        <f>VLOOKUP($A198,'NPDES eRule - Appenidix A'!$A$10:$J$379,2,FALSE)</f>
        <v>Industrial User Type</v>
      </c>
      <c r="C198" s="69" t="s">
        <v>708</v>
      </c>
      <c r="D198" s="17" t="s">
        <v>709</v>
      </c>
      <c r="E198" s="17" t="s">
        <v>710</v>
      </c>
      <c r="F198" s="17">
        <f>IF(LEN($A198)=0,"",VLOOKUP($A198,'NPDES eRule - Appenidix A'!$A$10:$O$379,9,FALSE))</f>
        <v>3</v>
      </c>
      <c r="G198" s="50">
        <f>IF(LEN($A198)=0,"",VLOOKUP($A198,'NPDES eRule - Appenidix A'!$A$10:$O$379,10,FALSE))</f>
        <v>46012</v>
      </c>
      <c r="H198" s="50" t="str">
        <f>IF(LEN($A198)=0,"",VLOOKUP($A198,'NPDES eRule - Appenidix A'!$A$10:$O$379,11,FALSE))</f>
        <v>5.14</v>
      </c>
      <c r="I198" s="50" t="str">
        <f>IF(LEN($A198)=0,"",VLOOKUP($A198,'NPDES eRule - Appenidix A'!$A$10:$O$379,12,FALSE))</f>
        <v>X</v>
      </c>
      <c r="J198" s="50" t="str">
        <f>IF(LEN($A198)=0,"",VLOOKUP($A198,'NPDES eRule - Appenidix A'!$A$10:$O$379,13,FALSE))</f>
        <v>ICIS-NPDES</v>
      </c>
      <c r="K198" s="16" t="str">
        <f>IF(LEN($A198)=0,"",VLOOKUP($A198,'NPDES eRule - Appenidix A'!$A$10:$O$379,14,FALSE))</f>
        <v>No</v>
      </c>
    </row>
    <row r="199" spans="1:11" ht="51" x14ac:dyDescent="0.2">
      <c r="A199" s="8">
        <f t="shared" si="6"/>
        <v>181</v>
      </c>
      <c r="B199" s="38" t="str">
        <f>VLOOKUP($A199,'NPDES eRule - Appenidix A'!$A$10:$J$379,2,FALSE)</f>
        <v>Significant Industrial User Subject to Local Limits</v>
      </c>
      <c r="C199" s="69" t="s">
        <v>711</v>
      </c>
      <c r="D199" s="17" t="s">
        <v>709</v>
      </c>
      <c r="E199" s="17" t="s">
        <v>710</v>
      </c>
      <c r="F199" s="17">
        <f>IF(LEN($A199)=0,"",VLOOKUP($A199,'NPDES eRule - Appenidix A'!$A$10:$O$379,9,FALSE))</f>
        <v>3</v>
      </c>
      <c r="G199" s="50">
        <f>IF(LEN($A199)=0,"",VLOOKUP($A199,'NPDES eRule - Appenidix A'!$A$10:$O$379,10,FALSE))</f>
        <v>46012</v>
      </c>
      <c r="H199" s="50" t="str">
        <f>IF(LEN($A199)=0,"",VLOOKUP($A199,'NPDES eRule - Appenidix A'!$A$10:$O$379,11,FALSE))</f>
        <v>5.14</v>
      </c>
      <c r="I199" s="50" t="str">
        <f>IF(LEN($A199)=0,"",VLOOKUP($A199,'NPDES eRule - Appenidix A'!$A$10:$O$379,12,FALSE))</f>
        <v/>
      </c>
      <c r="J199" s="50" t="str">
        <f>IF(LEN($A199)=0,"",VLOOKUP($A199,'NPDES eRule - Appenidix A'!$A$10:$O$379,13,FALSE))</f>
        <v>OECA Data Store</v>
      </c>
      <c r="K199" s="16" t="str">
        <f>IF(LEN($A199)=0,"",VLOOKUP($A199,'NPDES eRule - Appenidix A'!$A$10:$O$379,14,FALSE))</f>
        <v>No</v>
      </c>
    </row>
    <row r="200" spans="1:11" ht="51" x14ac:dyDescent="0.2">
      <c r="A200" s="8">
        <f t="shared" si="6"/>
        <v>182</v>
      </c>
      <c r="B200" s="38" t="str">
        <f>VLOOKUP($A200,'NPDES eRule - Appenidix A'!$A$10:$J$379,2,FALSE)</f>
        <v>Significant Industrial User Subject to Local Limits More Stringent Than Categorical Standards</v>
      </c>
      <c r="C200" s="69" t="s">
        <v>712</v>
      </c>
      <c r="D200" s="17" t="s">
        <v>709</v>
      </c>
      <c r="E200" s="17" t="s">
        <v>710</v>
      </c>
      <c r="F200" s="17">
        <f>IF(LEN($A200)=0,"",VLOOKUP($A200,'NPDES eRule - Appenidix A'!$A$10:$O$379,9,FALSE))</f>
        <v>3</v>
      </c>
      <c r="G200" s="50">
        <f>IF(LEN($A200)=0,"",VLOOKUP($A200,'NPDES eRule - Appenidix A'!$A$10:$O$379,10,FALSE))</f>
        <v>46012</v>
      </c>
      <c r="H200" s="50" t="str">
        <f>IF(LEN($A200)=0,"",VLOOKUP($A200,'NPDES eRule - Appenidix A'!$A$10:$O$379,11,FALSE))</f>
        <v>5.14</v>
      </c>
      <c r="I200" s="50" t="str">
        <f>IF(LEN($A200)=0,"",VLOOKUP($A200,'NPDES eRule - Appenidix A'!$A$10:$O$379,12,FALSE))</f>
        <v/>
      </c>
      <c r="J200" s="50" t="str">
        <f>IF(LEN($A200)=0,"",VLOOKUP($A200,'NPDES eRule - Appenidix A'!$A$10:$O$379,13,FALSE))</f>
        <v>OECA Data Store</v>
      </c>
      <c r="K200" s="16" t="str">
        <f>IF(LEN($A200)=0,"",VLOOKUP($A200,'NPDES eRule - Appenidix A'!$A$10:$O$379,14,FALSE))</f>
        <v>No</v>
      </c>
    </row>
    <row r="201" spans="1:11" x14ac:dyDescent="0.2">
      <c r="A201" s="66"/>
      <c r="B201" s="81" t="s">
        <v>713</v>
      </c>
      <c r="C201" s="78" t="s">
        <v>482</v>
      </c>
      <c r="D201" s="79" t="s">
        <v>482</v>
      </c>
      <c r="E201" s="79" t="s">
        <v>482</v>
      </c>
      <c r="F201" s="79" t="str">
        <f>IF(LEN($A201)=0,"",VLOOKUP($A201,'NPDES eRule - Appenidix A'!$A$10:$O$379,9,FALSE))</f>
        <v/>
      </c>
      <c r="G201" s="79" t="str">
        <f>IF(LEN($A201)=0,"",VLOOKUP($A201,'NPDES eRule - Appenidix A'!$A$10:$O$379,10,FALSE))</f>
        <v/>
      </c>
      <c r="H201" s="79" t="str">
        <f>IF(LEN($A201)=0,"",VLOOKUP($A201,'NPDES eRule - Appenidix A'!$A$10:$O$379,11,FALSE))</f>
        <v/>
      </c>
      <c r="I201" s="79" t="str">
        <f>IF(LEN($A201)=0,"",VLOOKUP($A201,'NPDES eRule - Appenidix A'!$A$10:$O$379,12,FALSE))</f>
        <v/>
      </c>
      <c r="J201" s="79" t="str">
        <f>IF(LEN($A201)=0,"",VLOOKUP($A201,'NPDES eRule - Appenidix A'!$A$10:$O$379,13,FALSE))</f>
        <v/>
      </c>
      <c r="K201" s="79" t="str">
        <f>IF(LEN($A201)=0,"",VLOOKUP($A201,'NPDES eRule - Appenidix A'!$A$10:$O$379,14,FALSE))</f>
        <v/>
      </c>
    </row>
    <row r="202" spans="1:11" ht="51" x14ac:dyDescent="0.2">
      <c r="A202" s="8">
        <f t="shared" si="6"/>
        <v>183</v>
      </c>
      <c r="B202" s="38" t="str">
        <f>VLOOKUP($A202,'NPDES eRule - Appenidix A'!$A$10:$J$379,2,FALSE)</f>
        <v>Significant Industrial User Wastewater Flow Rate</v>
      </c>
      <c r="C202" s="69" t="s">
        <v>714</v>
      </c>
      <c r="D202" s="16" t="s">
        <v>715</v>
      </c>
      <c r="E202" s="16" t="s">
        <v>451</v>
      </c>
      <c r="F202" s="17" t="str">
        <f>IF(LEN($A202)=0,"",VLOOKUP($A202,'NPDES eRule - Appenidix A'!$A$10:$O$379,9,FALSE))</f>
        <v>N/A</v>
      </c>
      <c r="G202" s="50" t="str">
        <f>IF(LEN($A202)=0,"",VLOOKUP($A202,'NPDES eRule - Appenidix A'!$A$10:$O$379,10,FALSE))</f>
        <v>N/A</v>
      </c>
      <c r="H202" s="50" t="str">
        <f>IF(LEN($A202)=0,"",VLOOKUP($A202,'NPDES eRule - Appenidix A'!$A$10:$O$379,11,FALSE))</f>
        <v>N/A</v>
      </c>
      <c r="I202" s="50" t="str">
        <f>IF(LEN($A202)=0,"",VLOOKUP($A202,'NPDES eRule - Appenidix A'!$A$10:$O$379,12,FALSE))</f>
        <v/>
      </c>
      <c r="J202" s="50" t="str">
        <f>IF(LEN($A202)=0,"",VLOOKUP($A202,'NPDES eRule - Appenidix A'!$A$10:$O$379,13,FALSE))</f>
        <v>&lt;Deletion recommended by EPA-state workgroup&gt;</v>
      </c>
      <c r="K202" s="16" t="str">
        <f>IF(LEN($A202)=0,"",VLOOKUP($A202,'NPDES eRule - Appenidix A'!$A$10:$O$379,14,FALSE))</f>
        <v>No</v>
      </c>
    </row>
    <row r="203" spans="1:11" ht="126" customHeight="1" x14ac:dyDescent="0.2">
      <c r="A203" s="8">
        <f t="shared" si="6"/>
        <v>184</v>
      </c>
      <c r="B203" s="38" t="str">
        <f>VLOOKUP($A203,'NPDES eRule - Appenidix A'!$A$10:$J$379,2,FALSE)</f>
        <v>Industrial User Causing Problems at POTW</v>
      </c>
      <c r="C203" s="69" t="s">
        <v>716</v>
      </c>
      <c r="D203" s="17" t="s">
        <v>717</v>
      </c>
      <c r="E203" s="17" t="s">
        <v>451</v>
      </c>
      <c r="F203" s="17" t="str">
        <f>IF(LEN($A203)=0,"",VLOOKUP($A203,'NPDES eRule - Appenidix A'!$A$10:$O$379,9,FALSE))</f>
        <v>N/A</v>
      </c>
      <c r="G203" s="50" t="str">
        <f>IF(LEN($A203)=0,"",VLOOKUP($A203,'NPDES eRule - Appenidix A'!$A$10:$O$379,10,FALSE))</f>
        <v>N/A</v>
      </c>
      <c r="H203" s="50" t="str">
        <f>IF(LEN($A203)=0,"",VLOOKUP($A203,'NPDES eRule - Appenidix A'!$A$10:$O$379,11,FALSE))</f>
        <v>N/A</v>
      </c>
      <c r="I203" s="50" t="str">
        <f>IF(LEN($A203)=0,"",VLOOKUP($A203,'NPDES eRule - Appenidix A'!$A$10:$O$379,12,FALSE))</f>
        <v/>
      </c>
      <c r="J203" s="50" t="str">
        <f>IF(LEN($A203)=0,"",VLOOKUP($A203,'NPDES eRule - Appenidix A'!$A$10:$O$379,13,FALSE))</f>
        <v>&lt;Deletion recommended by EPA-state workgroup&gt;</v>
      </c>
      <c r="K203" s="16" t="str">
        <f>IF(LEN($A203)=0,"",VLOOKUP($A203,'NPDES eRule - Appenidix A'!$A$10:$O$379,14,FALSE))</f>
        <v>No</v>
      </c>
    </row>
    <row r="204" spans="1:11" ht="25.5" x14ac:dyDescent="0.2">
      <c r="A204" s="8">
        <f t="shared" si="6"/>
        <v>185</v>
      </c>
      <c r="B204" s="38" t="str">
        <f>VLOOKUP($A204,'NPDES eRule - Appenidix A'!$A$10:$J$379,2,FALSE)</f>
        <v>Receiving RCRA Waste</v>
      </c>
      <c r="C204" s="69" t="s">
        <v>718</v>
      </c>
      <c r="D204" s="17" t="s">
        <v>719</v>
      </c>
      <c r="E204" s="17" t="s">
        <v>451</v>
      </c>
      <c r="F204" s="17">
        <f>IF(LEN($A204)=0,"",VLOOKUP($A204,'NPDES eRule - Appenidix A'!$A$10:$O$379,9,FALSE))</f>
        <v>3</v>
      </c>
      <c r="G204" s="50">
        <f>IF(LEN($A204)=0,"",VLOOKUP($A204,'NPDES eRule - Appenidix A'!$A$10:$O$379,10,FALSE))</f>
        <v>46012</v>
      </c>
      <c r="H204" s="50" t="str">
        <f>IF(LEN($A204)=0,"",VLOOKUP($A204,'NPDES eRule - Appenidix A'!$A$10:$O$379,11,FALSE))</f>
        <v>5.14</v>
      </c>
      <c r="I204" s="50" t="str">
        <f>IF(LEN($A204)=0,"",VLOOKUP($A204,'NPDES eRule - Appenidix A'!$A$10:$O$379,12,FALSE))</f>
        <v>X</v>
      </c>
      <c r="J204" s="50" t="str">
        <f>IF(LEN($A204)=0,"",VLOOKUP($A204,'NPDES eRule - Appenidix A'!$A$10:$O$379,13,FALSE))</f>
        <v>ICIS-NPDES</v>
      </c>
      <c r="K204" s="16" t="str">
        <f>IF(LEN($A204)=0,"",VLOOKUP($A204,'NPDES eRule - Appenidix A'!$A$10:$O$379,14,FALSE))</f>
        <v>No</v>
      </c>
    </row>
    <row r="205" spans="1:11" ht="25.5" x14ac:dyDescent="0.2">
      <c r="A205" s="8">
        <f t="shared" si="6"/>
        <v>186</v>
      </c>
      <c r="B205" s="38" t="str">
        <f>VLOOKUP($A205,'NPDES eRule - Appenidix A'!$A$10:$J$379,2,FALSE)</f>
        <v>Receiving Remediation Waste</v>
      </c>
      <c r="C205" s="69" t="s">
        <v>720</v>
      </c>
      <c r="D205" s="17" t="s">
        <v>721</v>
      </c>
      <c r="E205" s="17" t="s">
        <v>451</v>
      </c>
      <c r="F205" s="17">
        <f>IF(LEN($A205)=0,"",VLOOKUP($A205,'NPDES eRule - Appenidix A'!$A$10:$O$379,9,FALSE))</f>
        <v>3</v>
      </c>
      <c r="G205" s="50">
        <f>IF(LEN($A205)=0,"",VLOOKUP($A205,'NPDES eRule - Appenidix A'!$A$10:$O$379,10,FALSE))</f>
        <v>46012</v>
      </c>
      <c r="H205" s="50" t="str">
        <f>IF(LEN($A205)=0,"",VLOOKUP($A205,'NPDES eRule - Appenidix A'!$A$10:$O$379,11,FALSE))</f>
        <v>5.14</v>
      </c>
      <c r="I205" s="50" t="str">
        <f>IF(LEN($A205)=0,"",VLOOKUP($A205,'NPDES eRule - Appenidix A'!$A$10:$O$379,12,FALSE))</f>
        <v>X</v>
      </c>
      <c r="J205" s="50" t="str">
        <f>IF(LEN($A205)=0,"",VLOOKUP($A205,'NPDES eRule - Appenidix A'!$A$10:$O$379,13,FALSE))</f>
        <v>ICIS-NPDES</v>
      </c>
      <c r="K205" s="16" t="str">
        <f>IF(LEN($A205)=0,"",VLOOKUP($A205,'NPDES eRule - Appenidix A'!$A$10:$O$379,14,FALSE))</f>
        <v>No</v>
      </c>
    </row>
    <row r="206" spans="1:11" s="29" customFormat="1" ht="51" x14ac:dyDescent="0.2">
      <c r="A206" s="8">
        <f t="shared" si="6"/>
        <v>187</v>
      </c>
      <c r="B206" s="38" t="str">
        <f>VLOOKUP($A206,'NPDES eRule - Appenidix A'!$A$10:$J$379,2,FALSE)</f>
        <v>Control Authority Identifier</v>
      </c>
      <c r="C206" s="69" t="s">
        <v>722</v>
      </c>
      <c r="D206" s="17" t="s">
        <v>703</v>
      </c>
      <c r="E206" s="17" t="s">
        <v>451</v>
      </c>
      <c r="F206" s="17">
        <f>IF(LEN($A206)=0,"",VLOOKUP($A206,'NPDES eRule - Appenidix A'!$A$10:$O$379,9,FALSE))</f>
        <v>3</v>
      </c>
      <c r="G206" s="50">
        <f>IF(LEN($A206)=0,"",VLOOKUP($A206,'NPDES eRule - Appenidix A'!$A$10:$O$379,10,FALSE))</f>
        <v>46012</v>
      </c>
      <c r="H206" s="50" t="str">
        <f>IF(LEN($A206)=0,"",VLOOKUP($A206,'NPDES eRule - Appenidix A'!$A$10:$O$379,11,FALSE))</f>
        <v>5.10</v>
      </c>
      <c r="I206" s="50" t="str">
        <f>IF(LEN($A206)=0,"",VLOOKUP($A206,'NPDES eRule - Appenidix A'!$A$10:$O$379,12,FALSE))</f>
        <v/>
      </c>
      <c r="J206" s="50" t="str">
        <f>IF(LEN($A206)=0,"",VLOOKUP($A206,'NPDES eRule - Appenidix A'!$A$10:$O$379,13,FALSE))</f>
        <v>ICIS-NPDES</v>
      </c>
      <c r="K206" s="16" t="str">
        <f>IF(LEN($A206)=0,"",VLOOKUP($A206,'NPDES eRule - Appenidix A'!$A$10:$O$379,14,FALSE))</f>
        <v>Yes</v>
      </c>
    </row>
    <row r="207" spans="1:11" ht="65.45" customHeight="1" x14ac:dyDescent="0.2">
      <c r="A207" s="52"/>
      <c r="B207" s="9" t="s">
        <v>723</v>
      </c>
      <c r="C207" s="71"/>
      <c r="D207" s="20"/>
      <c r="E207" s="20"/>
      <c r="F207" s="20" t="str">
        <f>IF(LEN($A207)=0,"",VLOOKUP($A207,'NPDES eRule - Appenidix A'!$A$10:$O$379,9,FALSE))</f>
        <v/>
      </c>
      <c r="G207" s="52" t="str">
        <f>IF(LEN($A207)=0,"",VLOOKUP($A207,'NPDES eRule - Appenidix A'!$A$10:$O$379,10,FALSE))</f>
        <v/>
      </c>
      <c r="H207" s="52" t="str">
        <f>IF(LEN($A207)=0,"",VLOOKUP($A207,'NPDES eRule - Appenidix A'!$A$10:$O$379,11,FALSE))</f>
        <v/>
      </c>
      <c r="I207" s="52" t="str">
        <f>IF(LEN($A207)=0,"",VLOOKUP($A207,'NPDES eRule - Appenidix A'!$A$10:$O$379,12,FALSE))</f>
        <v/>
      </c>
      <c r="J207" s="52" t="str">
        <f>IF(LEN($A207)=0,"",VLOOKUP($A207,'NPDES eRule - Appenidix A'!$A$10:$O$379,13,FALSE))</f>
        <v/>
      </c>
      <c r="K207" s="20" t="str">
        <f>IF(LEN($A207)=0,"",VLOOKUP($A207,'NPDES eRule - Appenidix A'!$A$10:$O$379,14,FALSE))</f>
        <v/>
      </c>
    </row>
    <row r="208" spans="1:11" s="29" customFormat="1" ht="51" x14ac:dyDescent="0.2">
      <c r="A208" s="8">
        <f t="shared" si="6"/>
        <v>188</v>
      </c>
      <c r="B208" s="13" t="str">
        <f>VLOOKUP($A208,'NPDES eRule - Appenidix A'!$A$10:$J$379,2,FALSE)</f>
        <v>Cooling Water Intake Applicable Subpart</v>
      </c>
      <c r="C208" s="69" t="s">
        <v>724</v>
      </c>
      <c r="D208" s="17" t="s">
        <v>725</v>
      </c>
      <c r="E208" s="17" t="s">
        <v>451</v>
      </c>
      <c r="F208" s="17">
        <f>IF(LEN($A208)=0,"",VLOOKUP($A208,'NPDES eRule - Appenidix A'!$A$10:$O$379,9,FALSE))</f>
        <v>3</v>
      </c>
      <c r="G208" s="50">
        <f>IF(LEN($A208)=0,"",VLOOKUP($A208,'NPDES eRule - Appenidix A'!$A$10:$O$379,10,FALSE))</f>
        <v>46012</v>
      </c>
      <c r="H208" s="50" t="str">
        <f>IF(LEN($A208)=0,"",VLOOKUP($A208,'NPDES eRule - Appenidix A'!$A$10:$O$379,11,FALSE))</f>
        <v>5.16</v>
      </c>
      <c r="I208" s="50" t="str">
        <f>IF(LEN($A208)=0,"",VLOOKUP($A208,'NPDES eRule - Appenidix A'!$A$10:$O$379,12,FALSE))</f>
        <v>X</v>
      </c>
      <c r="J208" s="50" t="str">
        <f>IF(LEN($A208)=0,"",VLOOKUP($A208,'NPDES eRule - Appenidix A'!$A$10:$O$379,13,FALSE))</f>
        <v>ICIS-NPDES</v>
      </c>
      <c r="K208" s="16" t="str">
        <f>IF(LEN($A208)=0,"",VLOOKUP($A208,'NPDES eRule - Appenidix A'!$A$10:$O$379,14,FALSE))</f>
        <v>No</v>
      </c>
    </row>
    <row r="209" spans="1:11" s="29" customFormat="1" ht="153" x14ac:dyDescent="0.2">
      <c r="A209" s="8">
        <f t="shared" si="6"/>
        <v>189</v>
      </c>
      <c r="B209" s="13" t="str">
        <f>VLOOKUP($A209,'NPDES eRule - Appenidix A'!$A$10:$J$379,2,FALSE)</f>
        <v>Design Intake Flow for Cooling Water Intake Structure(s)</v>
      </c>
      <c r="C209" s="69" t="s">
        <v>726</v>
      </c>
      <c r="D209" s="17" t="s">
        <v>727</v>
      </c>
      <c r="E209" s="17" t="s">
        <v>451</v>
      </c>
      <c r="F209" s="17">
        <f>IF(LEN($A209)=0,"",VLOOKUP($A209,'NPDES eRule - Appenidix A'!$A$10:$O$379,9,FALSE))</f>
        <v>3</v>
      </c>
      <c r="G209" s="50">
        <f>IF(LEN($A209)=0,"",VLOOKUP($A209,'NPDES eRule - Appenidix A'!$A$10:$O$379,10,FALSE))</f>
        <v>46012</v>
      </c>
      <c r="H209" s="50" t="str">
        <f>IF(LEN($A209)=0,"",VLOOKUP($A209,'NPDES eRule - Appenidix A'!$A$10:$O$379,11,FALSE))</f>
        <v>5.16</v>
      </c>
      <c r="I209" s="50" t="str">
        <f>IF(LEN($A209)=0,"",VLOOKUP($A209,'NPDES eRule - Appenidix A'!$A$10:$O$379,12,FALSE))</f>
        <v>X</v>
      </c>
      <c r="J209" s="50" t="str">
        <f>IF(LEN($A209)=0,"",VLOOKUP($A209,'NPDES eRule - Appenidix A'!$A$10:$O$379,13,FALSE))</f>
        <v>ICIS-NPDES</v>
      </c>
      <c r="K209" s="16" t="str">
        <f>IF(LEN($A209)=0,"",VLOOKUP($A209,'NPDES eRule - Appenidix A'!$A$10:$O$379,14,FALSE))</f>
        <v>No</v>
      </c>
    </row>
    <row r="210" spans="1:11" s="29" customFormat="1" ht="153" x14ac:dyDescent="0.2">
      <c r="A210" s="8">
        <f t="shared" si="6"/>
        <v>190</v>
      </c>
      <c r="B210" s="13" t="str">
        <f>VLOOKUP($A210,'NPDES eRule - Appenidix A'!$A$10:$J$379,2,FALSE)</f>
        <v>Actual Intake Flow for Cooling Water Intake Structure(s)</v>
      </c>
      <c r="C210" s="69" t="s">
        <v>728</v>
      </c>
      <c r="D210" s="17" t="s">
        <v>729</v>
      </c>
      <c r="E210" s="17" t="s">
        <v>451</v>
      </c>
      <c r="F210" s="17">
        <f>IF(LEN($A210)=0,"",VLOOKUP($A210,'NPDES eRule - Appenidix A'!$A$10:$O$379,9,FALSE))</f>
        <v>3</v>
      </c>
      <c r="G210" s="50">
        <f>IF(LEN($A210)=0,"",VLOOKUP($A210,'NPDES eRule - Appenidix A'!$A$10:$O$379,10,FALSE))</f>
        <v>46012</v>
      </c>
      <c r="H210" s="50" t="str">
        <f>IF(LEN($A210)=0,"",VLOOKUP($A210,'NPDES eRule - Appenidix A'!$A$10:$O$379,11,FALSE))</f>
        <v>5.16</v>
      </c>
      <c r="I210" s="50" t="str">
        <f>IF(LEN($A210)=0,"",VLOOKUP($A210,'NPDES eRule - Appenidix A'!$A$10:$O$379,12,FALSE))</f>
        <v>X</v>
      </c>
      <c r="J210" s="50" t="str">
        <f>IF(LEN($A210)=0,"",VLOOKUP($A210,'NPDES eRule - Appenidix A'!$A$10:$O$379,13,FALSE))</f>
        <v>ICIS-NPDES</v>
      </c>
      <c r="K210" s="16" t="str">
        <f>IF(LEN($A210)=0,"",VLOOKUP($A210,'NPDES eRule - Appenidix A'!$A$10:$O$379,14,FALSE))</f>
        <v>No</v>
      </c>
    </row>
    <row r="211" spans="1:11" s="29" customFormat="1" ht="76.5" x14ac:dyDescent="0.2">
      <c r="A211" s="8">
        <f t="shared" si="6"/>
        <v>191</v>
      </c>
      <c r="B211" s="13" t="str">
        <f>VLOOKUP($A211,'NPDES eRule - Appenidix A'!$A$10:$J$379,2,FALSE)</f>
        <v>Location Type for Cooling Water Intake Structure</v>
      </c>
      <c r="C211" s="69" t="s">
        <v>730</v>
      </c>
      <c r="D211" s="17" t="s">
        <v>731</v>
      </c>
      <c r="E211" s="17" t="s">
        <v>451</v>
      </c>
      <c r="F211" s="17">
        <f>IF(LEN($A211)=0,"",VLOOKUP($A211,'NPDES eRule - Appenidix A'!$A$10:$O$379,9,FALSE))</f>
        <v>3</v>
      </c>
      <c r="G211" s="50">
        <f>IF(LEN($A211)=0,"",VLOOKUP($A211,'NPDES eRule - Appenidix A'!$A$10:$O$379,10,FALSE))</f>
        <v>46012</v>
      </c>
      <c r="H211" s="50" t="str">
        <f>IF(LEN($A211)=0,"",VLOOKUP($A211,'NPDES eRule - Appenidix A'!$A$10:$O$379,11,FALSE))</f>
        <v>5.16</v>
      </c>
      <c r="I211" s="50" t="str">
        <f>IF(LEN($A211)=0,"",VLOOKUP($A211,'NPDES eRule - Appenidix A'!$A$10:$O$379,12,FALSE))</f>
        <v>X</v>
      </c>
      <c r="J211" s="50" t="str">
        <f>IF(LEN($A211)=0,"",VLOOKUP($A211,'NPDES eRule - Appenidix A'!$A$10:$O$379,13,FALSE))</f>
        <v>ICIS-NPDES</v>
      </c>
      <c r="K211" s="16" t="str">
        <f>IF(LEN($A211)=0,"",VLOOKUP($A211,'NPDES eRule - Appenidix A'!$A$10:$O$379,14,FALSE))</f>
        <v>No</v>
      </c>
    </row>
    <row r="212" spans="1:11" s="29" customFormat="1" ht="89.25" x14ac:dyDescent="0.2">
      <c r="A212" s="8">
        <f t="shared" si="6"/>
        <v>192</v>
      </c>
      <c r="B212" s="13" t="str">
        <f>VLOOKUP($A212,'NPDES eRule - Appenidix A'!$A$10:$J$379,2,FALSE)</f>
        <v>Actual Through-Screen Velocity</v>
      </c>
      <c r="C212" s="69" t="s">
        <v>732</v>
      </c>
      <c r="D212" s="17" t="s">
        <v>733</v>
      </c>
      <c r="E212" s="17" t="s">
        <v>451</v>
      </c>
      <c r="F212" s="17">
        <f>IF(LEN($A212)=0,"",VLOOKUP($A212,'NPDES eRule - Appenidix A'!$A$10:$O$379,9,FALSE))</f>
        <v>3</v>
      </c>
      <c r="G212" s="50">
        <f>IF(LEN($A212)=0,"",VLOOKUP($A212,'NPDES eRule - Appenidix A'!$A$10:$O$379,10,FALSE))</f>
        <v>46012</v>
      </c>
      <c r="H212" s="50" t="str">
        <f>IF(LEN($A212)=0,"",VLOOKUP($A212,'NPDES eRule - Appenidix A'!$A$10:$O$379,11,FALSE))</f>
        <v>5.16</v>
      </c>
      <c r="I212" s="50" t="str">
        <f>IF(LEN($A212)=0,"",VLOOKUP($A212,'NPDES eRule - Appenidix A'!$A$10:$O$379,12,FALSE))</f>
        <v>X</v>
      </c>
      <c r="J212" s="50" t="str">
        <f>IF(LEN($A212)=0,"",VLOOKUP($A212,'NPDES eRule - Appenidix A'!$A$10:$O$379,13,FALSE))</f>
        <v>ICIS-NPDES</v>
      </c>
      <c r="K212" s="16" t="str">
        <f>IF(LEN($A212)=0,"",VLOOKUP($A212,'NPDES eRule - Appenidix A'!$A$10:$O$379,14,FALSE))</f>
        <v>No</v>
      </c>
    </row>
    <row r="213" spans="1:11" s="29" customFormat="1" ht="63.75" x14ac:dyDescent="0.2">
      <c r="A213" s="8">
        <f t="shared" si="6"/>
        <v>193</v>
      </c>
      <c r="B213" s="13" t="str">
        <f>VLOOKUP($A213,'NPDES eRule - Appenidix A'!$A$10:$J$379,2,FALSE)</f>
        <v>Source Water for Cooling Purposes</v>
      </c>
      <c r="C213" s="69" t="s">
        <v>734</v>
      </c>
      <c r="D213" s="17" t="s">
        <v>735</v>
      </c>
      <c r="E213" s="17" t="s">
        <v>451</v>
      </c>
      <c r="F213" s="17">
        <f>IF(LEN($A213)=0,"",VLOOKUP($A213,'NPDES eRule - Appenidix A'!$A$10:$O$379,9,FALSE))</f>
        <v>3</v>
      </c>
      <c r="G213" s="50">
        <f>IF(LEN($A213)=0,"",VLOOKUP($A213,'NPDES eRule - Appenidix A'!$A$10:$O$379,10,FALSE))</f>
        <v>46012</v>
      </c>
      <c r="H213" s="50" t="str">
        <f>IF(LEN($A213)=0,"",VLOOKUP($A213,'NPDES eRule - Appenidix A'!$A$10:$O$379,11,FALSE))</f>
        <v>5.16</v>
      </c>
      <c r="I213" s="50" t="str">
        <f>IF(LEN($A213)=0,"",VLOOKUP($A213,'NPDES eRule - Appenidix A'!$A$10:$O$379,12,FALSE))</f>
        <v>X</v>
      </c>
      <c r="J213" s="50" t="str">
        <f>IF(LEN($A213)=0,"",VLOOKUP($A213,'NPDES eRule - Appenidix A'!$A$10:$O$379,13,FALSE))</f>
        <v>ICIS-NPDES</v>
      </c>
      <c r="K213" s="16" t="str">
        <f>IF(LEN($A213)=0,"",VLOOKUP($A213,'NPDES eRule - Appenidix A'!$A$10:$O$379,14,FALSE))</f>
        <v>No</v>
      </c>
    </row>
    <row r="214" spans="1:11" s="29" customFormat="1" ht="102" x14ac:dyDescent="0.2">
      <c r="A214" s="8">
        <f t="shared" si="6"/>
        <v>194</v>
      </c>
      <c r="B214" s="13" t="str">
        <f>VLOOKUP($A214,'NPDES eRule - Appenidix A'!$A$10:$J$379,2,FALSE)</f>
        <v>Cooling Water Intake Structure Chosen Compliance Method</v>
      </c>
      <c r="C214" s="69" t="s">
        <v>736</v>
      </c>
      <c r="D214" s="17" t="s">
        <v>737</v>
      </c>
      <c r="E214" s="17" t="s">
        <v>451</v>
      </c>
      <c r="F214" s="17">
        <f>IF(LEN($A214)=0,"",VLOOKUP($A214,'NPDES eRule - Appenidix A'!$A$10:$O$379,9,FALSE))</f>
        <v>3</v>
      </c>
      <c r="G214" s="50">
        <f>IF(LEN($A214)=0,"",VLOOKUP($A214,'NPDES eRule - Appenidix A'!$A$10:$O$379,10,FALSE))</f>
        <v>46012</v>
      </c>
      <c r="H214" s="50" t="str">
        <f>IF(LEN($A214)=0,"",VLOOKUP($A214,'NPDES eRule - Appenidix A'!$A$10:$O$379,11,FALSE))</f>
        <v>5.16</v>
      </c>
      <c r="I214" s="50" t="str">
        <f>IF(LEN($A214)=0,"",VLOOKUP($A214,'NPDES eRule - Appenidix A'!$A$10:$O$379,12,FALSE))</f>
        <v>X</v>
      </c>
      <c r="J214" s="50" t="str">
        <f>IF(LEN($A214)=0,"",VLOOKUP($A214,'NPDES eRule - Appenidix A'!$A$10:$O$379,13,FALSE))</f>
        <v>ICIS-NPDES</v>
      </c>
      <c r="K214" s="16" t="str">
        <f>IF(LEN($A214)=0,"",VLOOKUP($A214,'NPDES eRule - Appenidix A'!$A$10:$O$379,14,FALSE))</f>
        <v>No</v>
      </c>
    </row>
    <row r="215" spans="1:11" ht="63.75" x14ac:dyDescent="0.2">
      <c r="A215" s="8">
        <f t="shared" si="6"/>
        <v>195</v>
      </c>
      <c r="B215" s="13" t="str">
        <f>VLOOKUP($A215,'NPDES eRule - Appenidix A'!$A$10:$J$379,2,FALSE)</f>
        <v>Source Water Baseline Biological Characterization Data: Threatened or Endangered Status</v>
      </c>
      <c r="C215" s="69" t="s">
        <v>738</v>
      </c>
      <c r="D215" s="17" t="s">
        <v>739</v>
      </c>
      <c r="E215" s="17" t="s">
        <v>451</v>
      </c>
      <c r="F215" s="17">
        <f>IF(LEN($A215)=0,"",VLOOKUP($A215,'NPDES eRule - Appenidix A'!$A$10:$O$379,9,FALSE))</f>
        <v>3</v>
      </c>
      <c r="G215" s="50">
        <f>IF(LEN($A215)=0,"",VLOOKUP($A215,'NPDES eRule - Appenidix A'!$A$10:$O$379,10,FALSE))</f>
        <v>46012</v>
      </c>
      <c r="H215" s="50" t="str">
        <f>IF(LEN($A215)=0,"",VLOOKUP($A215,'NPDES eRule - Appenidix A'!$A$10:$O$379,11,FALSE))</f>
        <v>5.16</v>
      </c>
      <c r="I215" s="50" t="str">
        <f>IF(LEN($A215)=0,"",VLOOKUP($A215,'NPDES eRule - Appenidix A'!$A$10:$O$379,12,FALSE))</f>
        <v>X</v>
      </c>
      <c r="J215" s="50" t="str">
        <f>IF(LEN($A215)=0,"",VLOOKUP($A215,'NPDES eRule - Appenidix A'!$A$10:$O$379,13,FALSE))</f>
        <v>ICIS-NPDES</v>
      </c>
      <c r="K215" s="16" t="str">
        <f>IF(LEN($A215)=0,"",VLOOKUP($A215,'NPDES eRule - Appenidix A'!$A$10:$O$379,14,FALSE))</f>
        <v>No</v>
      </c>
    </row>
    <row r="216" spans="1:11" x14ac:dyDescent="0.2">
      <c r="A216" s="52"/>
      <c r="B216" s="9" t="s">
        <v>740</v>
      </c>
      <c r="C216" s="71"/>
      <c r="D216" s="20"/>
      <c r="E216" s="20"/>
      <c r="F216" s="20" t="str">
        <f>IF(LEN($A216)=0,"",VLOOKUP($A216,'NPDES eRule - Appenidix A'!$A$10:$O$379,9,FALSE))</f>
        <v/>
      </c>
      <c r="G216" s="52" t="str">
        <f>IF(LEN($A216)=0,"",VLOOKUP($A216,'NPDES eRule - Appenidix A'!$A$10:$O$379,10,FALSE))</f>
        <v/>
      </c>
      <c r="H216" s="52" t="str">
        <f>IF(LEN($A216)=0,"",VLOOKUP($A216,'NPDES eRule - Appenidix A'!$A$10:$O$379,11,FALSE))</f>
        <v/>
      </c>
      <c r="I216" s="52" t="str">
        <f>IF(LEN($A216)=0,"",VLOOKUP($A216,'NPDES eRule - Appenidix A'!$A$10:$O$379,12,FALSE))</f>
        <v/>
      </c>
      <c r="J216" s="52" t="str">
        <f>IF(LEN($A216)=0,"",VLOOKUP($A216,'NPDES eRule - Appenidix A'!$A$10:$O$379,13,FALSE))</f>
        <v/>
      </c>
      <c r="K216" s="20" t="str">
        <f>IF(LEN($A216)=0,"",VLOOKUP($A216,'NPDES eRule - Appenidix A'!$A$10:$O$379,14,FALSE))</f>
        <v/>
      </c>
    </row>
    <row r="217" spans="1:11" ht="102" x14ac:dyDescent="0.2">
      <c r="A217" s="8">
        <f t="shared" si="6"/>
        <v>196</v>
      </c>
      <c r="B217" s="13" t="str">
        <f>VLOOKUP($A217,'NPDES eRule - Appenidix A'!$A$10:$J$379,2,FALSE)</f>
        <v>Variance Type</v>
      </c>
      <c r="C217" s="69" t="s">
        <v>741</v>
      </c>
      <c r="D217" s="17" t="s">
        <v>742</v>
      </c>
      <c r="E217" s="17">
        <v>1</v>
      </c>
      <c r="F217" s="17">
        <f>IF(LEN($A217)=0,"",VLOOKUP($A217,'NPDES eRule - Appenidix A'!$A$10:$O$379,9,FALSE))</f>
        <v>3</v>
      </c>
      <c r="G217" s="50">
        <f>IF(LEN($A217)=0,"",VLOOKUP($A217,'NPDES eRule - Appenidix A'!$A$10:$O$379,10,FALSE))</f>
        <v>46012</v>
      </c>
      <c r="H217" s="50" t="str">
        <f>IF(LEN($A217)=0,"",VLOOKUP($A217,'NPDES eRule - Appenidix A'!$A$10:$O$379,11,FALSE))</f>
        <v>5.16</v>
      </c>
      <c r="I217" s="50" t="str">
        <f>IF(LEN($A217)=0,"",VLOOKUP($A217,'NPDES eRule - Appenidix A'!$A$10:$O$379,12,FALSE))</f>
        <v/>
      </c>
      <c r="J217" s="50" t="str">
        <f>IF(LEN($A217)=0,"",VLOOKUP($A217,'NPDES eRule - Appenidix A'!$A$10:$O$379,13,FALSE))</f>
        <v>OECA Data Store</v>
      </c>
      <c r="K217" s="16" t="str">
        <f>IF(LEN($A217)=0,"",VLOOKUP($A217,'NPDES eRule - Appenidix A'!$A$10:$O$379,14,FALSE))</f>
        <v>No</v>
      </c>
    </row>
    <row r="218" spans="1:11" ht="63.75" x14ac:dyDescent="0.2">
      <c r="A218" s="8">
        <f t="shared" ref="A218:A280" si="7">IF(LEN(A217)=0,A216+1,A217+1)</f>
        <v>197</v>
      </c>
      <c r="B218" s="13" t="str">
        <f>VLOOKUP($A218,'NPDES eRule - Appenidix A'!$A$10:$J$379,2,FALSE)</f>
        <v>Variance Request Version</v>
      </c>
      <c r="C218" s="69" t="s">
        <v>743</v>
      </c>
      <c r="D218" s="17" t="s">
        <v>742</v>
      </c>
      <c r="E218" s="17">
        <v>1</v>
      </c>
      <c r="F218" s="17">
        <f>IF(LEN($A218)=0,"",VLOOKUP($A218,'NPDES eRule - Appenidix A'!$A$10:$O$379,9,FALSE))</f>
        <v>3</v>
      </c>
      <c r="G218" s="50">
        <f>IF(LEN($A218)=0,"",VLOOKUP($A218,'NPDES eRule - Appenidix A'!$A$10:$O$379,10,FALSE))</f>
        <v>46012</v>
      </c>
      <c r="H218" s="50" t="str">
        <f>IF(LEN($A218)=0,"",VLOOKUP($A218,'NPDES eRule - Appenidix A'!$A$10:$O$379,11,FALSE))</f>
        <v>5.16</v>
      </c>
      <c r="I218" s="50" t="str">
        <f>IF(LEN($A218)=0,"",VLOOKUP($A218,'NPDES eRule - Appenidix A'!$A$10:$O$379,12,FALSE))</f>
        <v/>
      </c>
      <c r="J218" s="50" t="str">
        <f>IF(LEN($A218)=0,"",VLOOKUP($A218,'NPDES eRule - Appenidix A'!$A$10:$O$379,13,FALSE))</f>
        <v>OECA Data Store</v>
      </c>
      <c r="K218" s="16" t="str">
        <f>IF(LEN($A218)=0,"",VLOOKUP($A218,'NPDES eRule - Appenidix A'!$A$10:$O$379,14,FALSE))</f>
        <v>No</v>
      </c>
    </row>
    <row r="219" spans="1:11" ht="76.5" x14ac:dyDescent="0.2">
      <c r="A219" s="8">
        <f t="shared" si="7"/>
        <v>198</v>
      </c>
      <c r="B219" s="13" t="str">
        <f>VLOOKUP($A219,'NPDES eRule - Appenidix A'!$A$10:$J$379,2,FALSE)</f>
        <v>Variance Status</v>
      </c>
      <c r="C219" s="69" t="s">
        <v>744</v>
      </c>
      <c r="D219" s="17" t="s">
        <v>742</v>
      </c>
      <c r="E219" s="17">
        <v>1</v>
      </c>
      <c r="F219" s="17">
        <f>IF(LEN($A219)=0,"",VLOOKUP($A219,'NPDES eRule - Appenidix A'!$A$10:$O$379,9,FALSE))</f>
        <v>3</v>
      </c>
      <c r="G219" s="50">
        <f>IF(LEN($A219)=0,"",VLOOKUP($A219,'NPDES eRule - Appenidix A'!$A$10:$O$379,10,FALSE))</f>
        <v>46012</v>
      </c>
      <c r="H219" s="50" t="str">
        <f>IF(LEN($A219)=0,"",VLOOKUP($A219,'NPDES eRule - Appenidix A'!$A$10:$O$379,11,FALSE))</f>
        <v>5.16</v>
      </c>
      <c r="I219" s="50" t="str">
        <f>IF(LEN($A219)=0,"",VLOOKUP($A219,'NPDES eRule - Appenidix A'!$A$10:$O$379,12,FALSE))</f>
        <v/>
      </c>
      <c r="J219" s="50" t="str">
        <f>IF(LEN($A219)=0,"",VLOOKUP($A219,'NPDES eRule - Appenidix A'!$A$10:$O$379,13,FALSE))</f>
        <v>OECA Data Store</v>
      </c>
      <c r="K219" s="16" t="str">
        <f>IF(LEN($A219)=0,"",VLOOKUP($A219,'NPDES eRule - Appenidix A'!$A$10:$O$379,14,FALSE))</f>
        <v>No</v>
      </c>
    </row>
    <row r="220" spans="1:11" ht="76.5" x14ac:dyDescent="0.2">
      <c r="A220" s="8">
        <f t="shared" si="7"/>
        <v>199</v>
      </c>
      <c r="B220" s="13" t="str">
        <f>VLOOKUP($A220,'NPDES eRule - Appenidix A'!$A$10:$J$379,2,FALSE)</f>
        <v>Variance Submission Date</v>
      </c>
      <c r="C220" s="69" t="s">
        <v>745</v>
      </c>
      <c r="D220" s="17" t="s">
        <v>742</v>
      </c>
      <c r="E220" s="17">
        <v>1</v>
      </c>
      <c r="F220" s="17">
        <f>IF(LEN($A220)=0,"",VLOOKUP($A220,'NPDES eRule - Appenidix A'!$A$10:$O$379,9,FALSE))</f>
        <v>3</v>
      </c>
      <c r="G220" s="50">
        <f>IF(LEN($A220)=0,"",VLOOKUP($A220,'NPDES eRule - Appenidix A'!$A$10:$O$379,10,FALSE))</f>
        <v>46012</v>
      </c>
      <c r="H220" s="50" t="str">
        <f>IF(LEN($A220)=0,"",VLOOKUP($A220,'NPDES eRule - Appenidix A'!$A$10:$O$379,11,FALSE))</f>
        <v>5.16</v>
      </c>
      <c r="I220" s="50" t="str">
        <f>IF(LEN($A220)=0,"",VLOOKUP($A220,'NPDES eRule - Appenidix A'!$A$10:$O$379,12,FALSE))</f>
        <v/>
      </c>
      <c r="J220" s="50" t="str">
        <f>IF(LEN($A220)=0,"",VLOOKUP($A220,'NPDES eRule - Appenidix A'!$A$10:$O$379,13,FALSE))</f>
        <v>OECA Data Store</v>
      </c>
      <c r="K220" s="16" t="str">
        <f>IF(LEN($A220)=0,"",VLOOKUP($A220,'NPDES eRule - Appenidix A'!$A$10:$O$379,14,FALSE))</f>
        <v>No</v>
      </c>
    </row>
    <row r="221" spans="1:11" ht="38.25" x14ac:dyDescent="0.2">
      <c r="A221" s="8">
        <f t="shared" si="7"/>
        <v>200</v>
      </c>
      <c r="B221" s="13" t="str">
        <f>VLOOKUP($A221,'NPDES eRule - Appenidix A'!$A$10:$J$379,2,FALSE)</f>
        <v>Public Notice of Section 316(a) Requests</v>
      </c>
      <c r="C221" s="69" t="s">
        <v>746</v>
      </c>
      <c r="D221" s="17" t="s">
        <v>747</v>
      </c>
      <c r="E221" s="17">
        <v>1</v>
      </c>
      <c r="F221" s="17">
        <f>IF(LEN($A221)=0,"",VLOOKUP($A221,'NPDES eRule - Appenidix A'!$A$10:$O$379,9,FALSE))</f>
        <v>3</v>
      </c>
      <c r="G221" s="50">
        <f>IF(LEN($A221)=0,"",VLOOKUP($A221,'NPDES eRule - Appenidix A'!$A$10:$O$379,10,FALSE))</f>
        <v>46012</v>
      </c>
      <c r="H221" s="50" t="str">
        <f>IF(LEN($A221)=0,"",VLOOKUP($A221,'NPDES eRule - Appenidix A'!$A$10:$O$379,11,FALSE))</f>
        <v>5.16</v>
      </c>
      <c r="I221" s="50" t="str">
        <f>IF(LEN($A221)=0,"",VLOOKUP($A221,'NPDES eRule - Appenidix A'!$A$10:$O$379,12,FALSE))</f>
        <v/>
      </c>
      <c r="J221" s="50" t="str">
        <f>IF(LEN($A221)=0,"",VLOOKUP($A221,'NPDES eRule - Appenidix A'!$A$10:$O$379,13,FALSE))</f>
        <v>OECA Data Store</v>
      </c>
      <c r="K221" s="16" t="str">
        <f>IF(LEN($A221)=0,"",VLOOKUP($A221,'NPDES eRule - Appenidix A'!$A$10:$O$379,14,FALSE))</f>
        <v>No</v>
      </c>
    </row>
    <row r="222" spans="1:11" ht="102" x14ac:dyDescent="0.2">
      <c r="A222" s="8">
        <f t="shared" si="7"/>
        <v>201</v>
      </c>
      <c r="B222" s="13" t="str">
        <f>VLOOKUP($A222,'NPDES eRule - Appenidix A'!$A$10:$J$379,2,FALSE)</f>
        <v>Variance Action Date</v>
      </c>
      <c r="C222" s="69" t="s">
        <v>748</v>
      </c>
      <c r="D222" s="17" t="s">
        <v>742</v>
      </c>
      <c r="E222" s="17">
        <v>1</v>
      </c>
      <c r="F222" s="17">
        <f>IF(LEN($A222)=0,"",VLOOKUP($A222,'NPDES eRule - Appenidix A'!$A$10:$O$379,9,FALSE))</f>
        <v>3</v>
      </c>
      <c r="G222" s="50">
        <f>IF(LEN($A222)=0,"",VLOOKUP($A222,'NPDES eRule - Appenidix A'!$A$10:$O$379,10,FALSE))</f>
        <v>46012</v>
      </c>
      <c r="H222" s="50" t="str">
        <f>IF(LEN($A222)=0,"",VLOOKUP($A222,'NPDES eRule - Appenidix A'!$A$10:$O$379,11,FALSE))</f>
        <v>5.16</v>
      </c>
      <c r="I222" s="50" t="str">
        <f>IF(LEN($A222)=0,"",VLOOKUP($A222,'NPDES eRule - Appenidix A'!$A$10:$O$379,12,FALSE))</f>
        <v/>
      </c>
      <c r="J222" s="50" t="str">
        <f>IF(LEN($A222)=0,"",VLOOKUP($A222,'NPDES eRule - Appenidix A'!$A$10:$O$379,13,FALSE))</f>
        <v>OECA Data Store</v>
      </c>
      <c r="K222" s="16" t="str">
        <f>IF(LEN($A222)=0,"",VLOOKUP($A222,'NPDES eRule - Appenidix A'!$A$10:$O$379,14,FALSE))</f>
        <v>No</v>
      </c>
    </row>
    <row r="223" spans="1:11" ht="25.5" x14ac:dyDescent="0.2">
      <c r="A223" s="52"/>
      <c r="B223" s="9" t="s">
        <v>749</v>
      </c>
      <c r="C223" s="72"/>
      <c r="D223" s="25"/>
      <c r="E223" s="25"/>
      <c r="F223" s="25" t="str">
        <f>IF(LEN($A223)=0,"",VLOOKUP($A223,'NPDES eRule - Appenidix A'!$A$10:$O$379,9,FALSE))</f>
        <v/>
      </c>
      <c r="G223" s="53" t="str">
        <f>IF(LEN($A223)=0,"",VLOOKUP($A223,'NPDES eRule - Appenidix A'!$A$10:$O$379,10,FALSE))</f>
        <v/>
      </c>
      <c r="H223" s="53" t="str">
        <f>IF(LEN($A223)=0,"",VLOOKUP($A223,'NPDES eRule - Appenidix A'!$A$10:$O$379,11,FALSE))</f>
        <v/>
      </c>
      <c r="I223" s="53" t="str">
        <f>IF(LEN($A223)=0,"",VLOOKUP($A223,'NPDES eRule - Appenidix A'!$A$10:$O$379,12,FALSE))</f>
        <v/>
      </c>
      <c r="J223" s="53" t="str">
        <f>IF(LEN($A223)=0,"",VLOOKUP($A223,'NPDES eRule - Appenidix A'!$A$10:$O$379,13,FALSE))</f>
        <v/>
      </c>
      <c r="K223" s="20" t="str">
        <f>IF(LEN($A223)=0,"",VLOOKUP($A223,'NPDES eRule - Appenidix A'!$A$10:$O$379,14,FALSE))</f>
        <v/>
      </c>
    </row>
    <row r="224" spans="1:11" ht="25.5" x14ac:dyDescent="0.2">
      <c r="A224" s="8">
        <f t="shared" si="7"/>
        <v>202</v>
      </c>
      <c r="B224" s="13" t="str">
        <f>VLOOKUP($A224,'NPDES eRule - Appenidix A'!$A$10:$J$379,2,FALSE)</f>
        <v>Compliance Monitoring Identifier</v>
      </c>
      <c r="C224" s="73" t="s">
        <v>750</v>
      </c>
      <c r="D224" s="17" t="s">
        <v>513</v>
      </c>
      <c r="E224" s="17">
        <v>1</v>
      </c>
      <c r="F224" s="17">
        <f>IF(LEN($A224)=0,"",VLOOKUP($A224,'NPDES eRule - Appenidix A'!$A$10:$O$379,9,FALSE))</f>
        <v>2</v>
      </c>
      <c r="G224" s="50">
        <f>IF(LEN($A224)=0,"",VLOOKUP($A224,'NPDES eRule - Appenidix A'!$A$10:$O$379,10,FALSE))</f>
        <v>42725</v>
      </c>
      <c r="H224" s="50" t="str">
        <f>IF(LEN($A224)=0,"",VLOOKUP($A224,'NPDES eRule - Appenidix A'!$A$10:$O$379,11,FALSE))</f>
        <v>5.10</v>
      </c>
      <c r="I224" s="50" t="str">
        <f>IF(LEN($A224)=0,"",VLOOKUP($A224,'NPDES eRule - Appenidix A'!$A$10:$O$379,12,FALSE))</f>
        <v/>
      </c>
      <c r="J224" s="50" t="str">
        <f>IF(LEN($A224)=0,"",VLOOKUP($A224,'NPDES eRule - Appenidix A'!$A$10:$O$379,13,FALSE))</f>
        <v>ICIS-NPDES</v>
      </c>
      <c r="K224" s="16" t="str">
        <f>IF(LEN($A224)=0,"",VLOOKUP($A224,'NPDES eRule - Appenidix A'!$A$10:$O$379,14,FALSE))</f>
        <v>Yes</v>
      </c>
    </row>
    <row r="225" spans="1:11" ht="165.75" x14ac:dyDescent="0.2">
      <c r="A225" s="8">
        <f t="shared" si="7"/>
        <v>203</v>
      </c>
      <c r="B225" s="13" t="str">
        <f>VLOOKUP($A225,'NPDES eRule - Appenidix A'!$A$10:$J$379,2,FALSE)</f>
        <v>Permitted Feature Identifier (Compliance Monitoring Activity)</v>
      </c>
      <c r="C225" s="73" t="s">
        <v>751</v>
      </c>
      <c r="D225" s="17" t="s">
        <v>752</v>
      </c>
      <c r="E225" s="17" t="s">
        <v>753</v>
      </c>
      <c r="F225" s="17">
        <f>IF(LEN($A225)=0,"",VLOOKUP($A225,'NPDES eRule - Appenidix A'!$A$10:$O$379,9,FALSE))</f>
        <v>2</v>
      </c>
      <c r="G225" s="50">
        <f>IF(LEN($A225)=0,"",VLOOKUP($A225,'NPDES eRule - Appenidix A'!$A$10:$O$379,10,FALSE))</f>
        <v>42725</v>
      </c>
      <c r="H225" s="50" t="str">
        <f>IF(LEN($A225)=0,"",VLOOKUP($A225,'NPDES eRule - Appenidix A'!$A$10:$O$379,11,FALSE))</f>
        <v>5.10</v>
      </c>
      <c r="I225" s="50" t="str">
        <f>IF(LEN($A225)=0,"",VLOOKUP($A225,'NPDES eRule - Appenidix A'!$A$10:$O$379,12,FALSE))</f>
        <v/>
      </c>
      <c r="J225" s="50" t="str">
        <f>IF(LEN($A225)=0,"",VLOOKUP($A225,'NPDES eRule - Appenidix A'!$A$10:$O$379,13,FALSE))</f>
        <v>ICIS-NPDES</v>
      </c>
      <c r="K225" s="16" t="str">
        <f>IF(LEN($A225)=0,"",VLOOKUP($A225,'NPDES eRule - Appenidix A'!$A$10:$O$379,14,FALSE))</f>
        <v>Yes</v>
      </c>
    </row>
    <row r="226" spans="1:11" ht="318.75" x14ac:dyDescent="0.2">
      <c r="A226" s="8">
        <f t="shared" si="7"/>
        <v>204</v>
      </c>
      <c r="B226" s="13" t="str">
        <f>VLOOKUP($A226,'NPDES eRule - Appenidix A'!$A$10:$J$379,2,FALSE)</f>
        <v>Electronic Submission Type (Compliance Monitoring Activity)</v>
      </c>
      <c r="C226" s="73" t="s">
        <v>754</v>
      </c>
      <c r="D226" s="17" t="s">
        <v>513</v>
      </c>
      <c r="E226" s="17">
        <v>1</v>
      </c>
      <c r="F226" s="17">
        <f>IF(LEN($A226)=0,"",VLOOKUP($A226,'NPDES eRule - Appenidix A'!$A$10:$O$379,9,FALSE))</f>
        <v>2</v>
      </c>
      <c r="G226" s="50">
        <f>IF(LEN($A226)=0,"",VLOOKUP($A226,'NPDES eRule - Appenidix A'!$A$10:$O$379,10,FALSE))</f>
        <v>42725</v>
      </c>
      <c r="H226" s="50" t="str">
        <f>IF(LEN($A226)=0,"",VLOOKUP($A226,'NPDES eRule - Appenidix A'!$A$10:$O$379,11,FALSE))</f>
        <v>5.10</v>
      </c>
      <c r="I226" s="50" t="str">
        <f>IF(LEN($A226)=0,"",VLOOKUP($A226,'NPDES eRule - Appenidix A'!$A$10:$O$379,12,FALSE))</f>
        <v/>
      </c>
      <c r="J226" s="50" t="str">
        <f>IF(LEN($A226)=0,"",VLOOKUP($A226,'NPDES eRule - Appenidix A'!$A$10:$O$379,13,FALSE))</f>
        <v>ICIS-NPDES</v>
      </c>
      <c r="K226" s="16" t="str">
        <f>IF(LEN($A226)=0,"",VLOOKUP($A226,'NPDES eRule - Appenidix A'!$A$10:$O$379,14,FALSE))</f>
        <v>Yes</v>
      </c>
    </row>
    <row r="227" spans="1:11" ht="69.599999999999994" customHeight="1" x14ac:dyDescent="0.2">
      <c r="A227" s="52"/>
      <c r="B227" s="9" t="s">
        <v>755</v>
      </c>
      <c r="C227" s="72"/>
      <c r="D227" s="25"/>
      <c r="E227" s="25"/>
      <c r="F227" s="25" t="str">
        <f>IF(LEN($A227)=0,"",VLOOKUP($A227,'NPDES eRule - Appenidix A'!$A$10:$O$379,9,FALSE))</f>
        <v/>
      </c>
      <c r="G227" s="53" t="str">
        <f>IF(LEN($A227)=0,"",VLOOKUP($A227,'NPDES eRule - Appenidix A'!$A$10:$O$379,10,FALSE))</f>
        <v/>
      </c>
      <c r="H227" s="53" t="str">
        <f>IF(LEN($A227)=0,"",VLOOKUP($A227,'NPDES eRule - Appenidix A'!$A$10:$O$379,11,FALSE))</f>
        <v/>
      </c>
      <c r="I227" s="53" t="str">
        <f>IF(LEN($A227)=0,"",VLOOKUP($A227,'NPDES eRule - Appenidix A'!$A$10:$O$379,12,FALSE))</f>
        <v/>
      </c>
      <c r="J227" s="53" t="str">
        <f>IF(LEN($A227)=0,"",VLOOKUP($A227,'NPDES eRule - Appenidix A'!$A$10:$O$379,13,FALSE))</f>
        <v/>
      </c>
      <c r="K227" s="20" t="str">
        <f>IF(LEN($A227)=0,"",VLOOKUP($A227,'NPDES eRule - Appenidix A'!$A$10:$O$379,14,FALSE))</f>
        <v/>
      </c>
    </row>
    <row r="228" spans="1:11" ht="51" x14ac:dyDescent="0.2">
      <c r="A228" s="8">
        <f t="shared" si="7"/>
        <v>205</v>
      </c>
      <c r="B228" s="13" t="str">
        <f>VLOOKUP($A228,'NPDES eRule - Appenidix A'!$A$10:$J$379,2,FALSE)</f>
        <v>Compliance Monitoring Activity Actual End Date</v>
      </c>
      <c r="C228" s="69" t="s">
        <v>756</v>
      </c>
      <c r="D228" s="17" t="s">
        <v>513</v>
      </c>
      <c r="E228" s="17">
        <v>1</v>
      </c>
      <c r="F228" s="17">
        <f>IF(LEN($A228)=0,"",VLOOKUP($A228,'NPDES eRule - Appenidix A'!$A$10:$O$379,9,FALSE))</f>
        <v>2</v>
      </c>
      <c r="G228" s="50">
        <f>IF(LEN($A228)=0,"",VLOOKUP($A228,'NPDES eRule - Appenidix A'!$A$10:$O$379,10,FALSE))</f>
        <v>42725</v>
      </c>
      <c r="H228" s="50" t="str">
        <f>IF(LEN($A228)=0,"",VLOOKUP($A228,'NPDES eRule - Appenidix A'!$A$10:$O$379,11,FALSE))</f>
        <v>5.10</v>
      </c>
      <c r="I228" s="50" t="str">
        <f>IF(LEN($A228)=0,"",VLOOKUP($A228,'NPDES eRule - Appenidix A'!$A$10:$O$379,12,FALSE))</f>
        <v/>
      </c>
      <c r="J228" s="50" t="str">
        <f>IF(LEN($A228)=0,"",VLOOKUP($A228,'NPDES eRule - Appenidix A'!$A$10:$O$379,13,FALSE))</f>
        <v>ICIS-NPDES</v>
      </c>
      <c r="K228" s="16" t="str">
        <f>IF(LEN($A228)=0,"",VLOOKUP($A228,'NPDES eRule - Appenidix A'!$A$10:$O$379,14,FALSE))</f>
        <v>Yes</v>
      </c>
    </row>
    <row r="229" spans="1:11" ht="38.25" x14ac:dyDescent="0.2">
      <c r="A229" s="8">
        <f t="shared" si="7"/>
        <v>206</v>
      </c>
      <c r="B229" s="13" t="str">
        <f>VLOOKUP($A229,'NPDES eRule - Appenidix A'!$A$10:$J$379,2,FALSE)</f>
        <v>Compliance Monitoring Activity</v>
      </c>
      <c r="C229" s="69" t="s">
        <v>757</v>
      </c>
      <c r="D229" s="17" t="s">
        <v>513</v>
      </c>
      <c r="E229" s="17">
        <v>1</v>
      </c>
      <c r="F229" s="17">
        <f>IF(LEN($A229)=0,"",VLOOKUP($A229,'NPDES eRule - Appenidix A'!$A$10:$O$379,9,FALSE))</f>
        <v>2</v>
      </c>
      <c r="G229" s="50">
        <f>IF(LEN($A229)=0,"",VLOOKUP($A229,'NPDES eRule - Appenidix A'!$A$10:$O$379,10,FALSE))</f>
        <v>42725</v>
      </c>
      <c r="H229" s="50" t="str">
        <f>IF(LEN($A229)=0,"",VLOOKUP($A229,'NPDES eRule - Appenidix A'!$A$10:$O$379,11,FALSE))</f>
        <v>5.10</v>
      </c>
      <c r="I229" s="50" t="str">
        <f>IF(LEN($A229)=0,"",VLOOKUP($A229,'NPDES eRule - Appenidix A'!$A$10:$O$379,12,FALSE))</f>
        <v/>
      </c>
      <c r="J229" s="50" t="str">
        <f>IF(LEN($A229)=0,"",VLOOKUP($A229,'NPDES eRule - Appenidix A'!$A$10:$O$379,13,FALSE))</f>
        <v>ICIS-NPDES</v>
      </c>
      <c r="K229" s="16" t="str">
        <f>IF(LEN($A229)=0,"",VLOOKUP($A229,'NPDES eRule - Appenidix A'!$A$10:$O$379,14,FALSE))</f>
        <v>Yes</v>
      </c>
    </row>
    <row r="230" spans="1:11" ht="38.25" x14ac:dyDescent="0.2">
      <c r="A230" s="8">
        <f t="shared" si="7"/>
        <v>207</v>
      </c>
      <c r="B230" s="13" t="str">
        <f>VLOOKUP($A230,'NPDES eRule - Appenidix A'!$A$10:$J$379,2,FALSE)</f>
        <v>Compliance Monitoring Type</v>
      </c>
      <c r="C230" s="69" t="s">
        <v>758</v>
      </c>
      <c r="D230" s="17" t="s">
        <v>513</v>
      </c>
      <c r="E230" s="17">
        <v>1</v>
      </c>
      <c r="F230" s="17">
        <f>IF(LEN($A230)=0,"",VLOOKUP($A230,'NPDES eRule - Appenidix A'!$A$10:$O$379,9,FALSE))</f>
        <v>2</v>
      </c>
      <c r="G230" s="50">
        <f>IF(LEN($A230)=0,"",VLOOKUP($A230,'NPDES eRule - Appenidix A'!$A$10:$O$379,10,FALSE))</f>
        <v>42725</v>
      </c>
      <c r="H230" s="50" t="str">
        <f>IF(LEN($A230)=0,"",VLOOKUP($A230,'NPDES eRule - Appenidix A'!$A$10:$O$379,11,FALSE))</f>
        <v>5.10</v>
      </c>
      <c r="I230" s="50" t="str">
        <f>IF(LEN($A230)=0,"",VLOOKUP($A230,'NPDES eRule - Appenidix A'!$A$10:$O$379,12,FALSE))</f>
        <v/>
      </c>
      <c r="J230" s="50" t="str">
        <f>IF(LEN($A230)=0,"",VLOOKUP($A230,'NPDES eRule - Appenidix A'!$A$10:$O$379,13,FALSE))</f>
        <v>ICIS-NPDES</v>
      </c>
      <c r="K230" s="16" t="str">
        <f>IF(LEN($A230)=0,"",VLOOKUP($A230,'NPDES eRule - Appenidix A'!$A$10:$O$379,14,FALSE))</f>
        <v>Yes</v>
      </c>
    </row>
    <row r="231" spans="1:11" ht="51" x14ac:dyDescent="0.2">
      <c r="A231" s="8">
        <f t="shared" si="7"/>
        <v>208</v>
      </c>
      <c r="B231" s="13" t="str">
        <f>VLOOKUP($A231,'NPDES eRule - Appenidix A'!$A$10:$J$379,2,FALSE)</f>
        <v>Biomonitoring Test Type</v>
      </c>
      <c r="C231" s="69" t="s">
        <v>759</v>
      </c>
      <c r="D231" s="17" t="s">
        <v>513</v>
      </c>
      <c r="E231" s="17">
        <v>1</v>
      </c>
      <c r="F231" s="17">
        <f>IF(LEN($A231)=0,"",VLOOKUP($A231,'NPDES eRule - Appenidix A'!$A$10:$O$379,9,FALSE))</f>
        <v>2</v>
      </c>
      <c r="G231" s="50">
        <f>IF(LEN($A231)=0,"",VLOOKUP($A231,'NPDES eRule - Appenidix A'!$A$10:$O$379,10,FALSE))</f>
        <v>42725</v>
      </c>
      <c r="H231" s="50" t="str">
        <f>IF(LEN($A231)=0,"",VLOOKUP($A231,'NPDES eRule - Appenidix A'!$A$10:$O$379,11,FALSE))</f>
        <v>5.10</v>
      </c>
      <c r="I231" s="50" t="str">
        <f>IF(LEN($A231)=0,"",VLOOKUP($A231,'NPDES eRule - Appenidix A'!$A$10:$O$379,12,FALSE))</f>
        <v/>
      </c>
      <c r="J231" s="50" t="str">
        <f>IF(LEN($A231)=0,"",VLOOKUP($A231,'NPDES eRule - Appenidix A'!$A$10:$O$379,13,FALSE))</f>
        <v>ICIS-NPDES</v>
      </c>
      <c r="K231" s="16" t="str">
        <f>IF(LEN($A231)=0,"",VLOOKUP($A231,'NPDES eRule - Appenidix A'!$A$10:$O$379,14,FALSE))</f>
        <v>Yes</v>
      </c>
    </row>
    <row r="232" spans="1:11" ht="25.5" x14ac:dyDescent="0.2">
      <c r="A232" s="8">
        <f t="shared" si="7"/>
        <v>209</v>
      </c>
      <c r="B232" s="13" t="str">
        <f>VLOOKUP($A232,'NPDES eRule - Appenidix A'!$A$10:$J$379,2,FALSE)</f>
        <v>Compliance Monitoring Action Reason</v>
      </c>
      <c r="C232" s="69" t="s">
        <v>760</v>
      </c>
      <c r="D232" s="16" t="s">
        <v>513</v>
      </c>
      <c r="E232" s="16">
        <v>1</v>
      </c>
      <c r="F232" s="17">
        <f>IF(LEN($A232)=0,"",VLOOKUP($A232,'NPDES eRule - Appenidix A'!$A$10:$O$379,9,FALSE))</f>
        <v>2</v>
      </c>
      <c r="G232" s="50">
        <f>IF(LEN($A232)=0,"",VLOOKUP($A232,'NPDES eRule - Appenidix A'!$A$10:$O$379,10,FALSE))</f>
        <v>42725</v>
      </c>
      <c r="H232" s="50" t="str">
        <f>IF(LEN($A232)=0,"",VLOOKUP($A232,'NPDES eRule - Appenidix A'!$A$10:$O$379,11,FALSE))</f>
        <v>5.10</v>
      </c>
      <c r="I232" s="50" t="str">
        <f>IF(LEN($A232)=0,"",VLOOKUP($A232,'NPDES eRule - Appenidix A'!$A$10:$O$379,12,FALSE))</f>
        <v/>
      </c>
      <c r="J232" s="50" t="str">
        <f>IF(LEN($A232)=0,"",VLOOKUP($A232,'NPDES eRule - Appenidix A'!$A$10:$O$379,13,FALSE))</f>
        <v>ICIS-NPDES</v>
      </c>
      <c r="K232" s="16" t="str">
        <f>IF(LEN($A232)=0,"",VLOOKUP($A232,'NPDES eRule - Appenidix A'!$A$10:$O$379,14,FALSE))</f>
        <v>Yes</v>
      </c>
    </row>
    <row r="233" spans="1:11" ht="38.25" x14ac:dyDescent="0.2">
      <c r="A233" s="8">
        <f t="shared" si="7"/>
        <v>210</v>
      </c>
      <c r="B233" s="13" t="str">
        <f>VLOOKUP($A233,'NPDES eRule - Appenidix A'!$A$10:$J$379,2,FALSE)</f>
        <v>Was this a State, Federal or Joint (State/Federal) Inspection?</v>
      </c>
      <c r="C233" s="69" t="s">
        <v>761</v>
      </c>
      <c r="D233" s="16" t="s">
        <v>513</v>
      </c>
      <c r="E233" s="16">
        <v>1</v>
      </c>
      <c r="F233" s="17">
        <f>IF(LEN($A233)=0,"",VLOOKUP($A233,'NPDES eRule - Appenidix A'!$A$10:$O$379,9,FALSE))</f>
        <v>2</v>
      </c>
      <c r="G233" s="50">
        <f>IF(LEN($A233)=0,"",VLOOKUP($A233,'NPDES eRule - Appenidix A'!$A$10:$O$379,10,FALSE))</f>
        <v>42725</v>
      </c>
      <c r="H233" s="50" t="str">
        <f>IF(LEN($A233)=0,"",VLOOKUP($A233,'NPDES eRule - Appenidix A'!$A$10:$O$379,11,FALSE))</f>
        <v>5.10</v>
      </c>
      <c r="I233" s="50" t="str">
        <f>IF(LEN($A233)=0,"",VLOOKUP($A233,'NPDES eRule - Appenidix A'!$A$10:$O$379,12,FALSE))</f>
        <v/>
      </c>
      <c r="J233" s="50" t="str">
        <f>IF(LEN($A233)=0,"",VLOOKUP($A233,'NPDES eRule - Appenidix A'!$A$10:$O$379,13,FALSE))</f>
        <v>ICIS-NPDES</v>
      </c>
      <c r="K233" s="16" t="str">
        <f>IF(LEN($A233)=0,"",VLOOKUP($A233,'NPDES eRule - Appenidix A'!$A$10:$O$379,14,FALSE))</f>
        <v>Yes</v>
      </c>
    </row>
    <row r="234" spans="1:11" ht="38.25" x14ac:dyDescent="0.2">
      <c r="A234" s="8">
        <f t="shared" si="7"/>
        <v>211</v>
      </c>
      <c r="B234" s="13" t="str">
        <f>VLOOKUP($A234,'NPDES eRule - Appenidix A'!$A$10:$J$379,2,FALSE)</f>
        <v>Programs Evaluated</v>
      </c>
      <c r="C234" s="69" t="s">
        <v>762</v>
      </c>
      <c r="D234" s="17" t="s">
        <v>513</v>
      </c>
      <c r="E234" s="17">
        <v>1</v>
      </c>
      <c r="F234" s="17">
        <f>IF(LEN($A234)=0,"",VLOOKUP($A234,'NPDES eRule - Appenidix A'!$A$10:$O$379,9,FALSE))</f>
        <v>2</v>
      </c>
      <c r="G234" s="50">
        <f>IF(LEN($A234)=0,"",VLOOKUP($A234,'NPDES eRule - Appenidix A'!$A$10:$O$379,10,FALSE))</f>
        <v>42725</v>
      </c>
      <c r="H234" s="50" t="str">
        <f>IF(LEN($A234)=0,"",VLOOKUP($A234,'NPDES eRule - Appenidix A'!$A$10:$O$379,11,FALSE))</f>
        <v>5.10</v>
      </c>
      <c r="I234" s="50" t="str">
        <f>IF(LEN($A234)=0,"",VLOOKUP($A234,'NPDES eRule - Appenidix A'!$A$10:$O$379,12,FALSE))</f>
        <v/>
      </c>
      <c r="J234" s="50" t="str">
        <f>IF(LEN($A234)=0,"",VLOOKUP($A234,'NPDES eRule - Appenidix A'!$A$10:$O$379,13,FALSE))</f>
        <v>ICIS-NPDES</v>
      </c>
      <c r="K234" s="16" t="str">
        <f>IF(LEN($A234)=0,"",VLOOKUP($A234,'NPDES eRule - Appenidix A'!$A$10:$O$379,14,FALSE))</f>
        <v>Yes</v>
      </c>
    </row>
    <row r="235" spans="1:11" ht="51" x14ac:dyDescent="0.2">
      <c r="A235" s="52"/>
      <c r="B235" s="9" t="s">
        <v>763</v>
      </c>
      <c r="C235" s="72"/>
      <c r="D235" s="25"/>
      <c r="E235" s="25"/>
      <c r="F235" s="25" t="str">
        <f>IF(LEN($A235)=0,"",VLOOKUP($A235,'NPDES eRule - Appenidix A'!$A$10:$O$379,9,FALSE))</f>
        <v/>
      </c>
      <c r="G235" s="53" t="str">
        <f>IF(LEN($A235)=0,"",VLOOKUP($A235,'NPDES eRule - Appenidix A'!$A$10:$O$379,10,FALSE))</f>
        <v/>
      </c>
      <c r="H235" s="53" t="str">
        <f>IF(LEN($A235)=0,"",VLOOKUP($A235,'NPDES eRule - Appenidix A'!$A$10:$O$379,11,FALSE))</f>
        <v/>
      </c>
      <c r="I235" s="53" t="str">
        <f>IF(LEN($A235)=0,"",VLOOKUP($A235,'NPDES eRule - Appenidix A'!$A$10:$O$379,12,FALSE))</f>
        <v/>
      </c>
      <c r="J235" s="53" t="str">
        <f>IF(LEN($A235)=0,"",VLOOKUP($A235,'NPDES eRule - Appenidix A'!$A$10:$O$379,13,FALSE))</f>
        <v/>
      </c>
      <c r="K235" s="20" t="str">
        <f>IF(LEN($A235)=0,"",VLOOKUP($A235,'NPDES eRule - Appenidix A'!$A$10:$O$379,14,FALSE))</f>
        <v/>
      </c>
    </row>
    <row r="236" spans="1:11" ht="76.5" x14ac:dyDescent="0.2">
      <c r="A236" s="8">
        <f t="shared" si="7"/>
        <v>212</v>
      </c>
      <c r="B236" s="13" t="str">
        <f>VLOOKUP($A236,'NPDES eRule - Appenidix A'!$A$10:$J$379,2,FALSE)</f>
        <v>Deficiencies Identified Through the Biosolids/Sewage Sludge Compliance Monitoring</v>
      </c>
      <c r="C236" s="69" t="s">
        <v>764</v>
      </c>
      <c r="D236" s="17" t="s">
        <v>765</v>
      </c>
      <c r="E236" s="17">
        <v>1</v>
      </c>
      <c r="F236" s="17">
        <f>IF(LEN($A236)=0,"",VLOOKUP($A236,'NPDES eRule - Appenidix A'!$A$10:$O$379,9,FALSE))</f>
        <v>2</v>
      </c>
      <c r="G236" s="50">
        <f>IF(LEN($A236)=0,"",VLOOKUP($A236,'NPDES eRule - Appenidix A'!$A$10:$O$379,10,FALSE))</f>
        <v>42725</v>
      </c>
      <c r="H236" s="50" t="str">
        <f>IF(LEN($A236)=0,"",VLOOKUP($A236,'NPDES eRule - Appenidix A'!$A$10:$O$379,11,FALSE))</f>
        <v>5.10</v>
      </c>
      <c r="I236" s="50" t="str">
        <f>IF(LEN($A236)=0,"",VLOOKUP($A236,'NPDES eRule - Appenidix A'!$A$10:$O$379,12,FALSE))</f>
        <v/>
      </c>
      <c r="J236" s="50" t="str">
        <f>IF(LEN($A236)=0,"",VLOOKUP($A236,'NPDES eRule - Appenidix A'!$A$10:$O$379,13,FALSE))</f>
        <v>ICIS-NPDES</v>
      </c>
      <c r="K236" s="16" t="str">
        <f>IF(LEN($A236)=0,"",VLOOKUP($A236,'NPDES eRule - Appenidix A'!$A$10:$O$379,14,FALSE))</f>
        <v>Yes</v>
      </c>
    </row>
    <row r="237" spans="1:11" ht="76.5" x14ac:dyDescent="0.2">
      <c r="A237" s="8">
        <f t="shared" si="7"/>
        <v>213</v>
      </c>
      <c r="B237" s="13" t="str">
        <f>VLOOKUP($A237,'NPDES eRule - Appenidix A'!$A$10:$J$379,2,FALSE)</f>
        <v>Deficiencies Identified Through the MS4 Compliance Monitoring</v>
      </c>
      <c r="C237" s="69" t="s">
        <v>766</v>
      </c>
      <c r="D237" s="17" t="s">
        <v>765</v>
      </c>
      <c r="E237" s="17">
        <v>1</v>
      </c>
      <c r="F237" s="17">
        <f>IF(LEN($A237)=0,"",VLOOKUP($A237,'NPDES eRule - Appenidix A'!$A$10:$O$379,9,FALSE))</f>
        <v>2</v>
      </c>
      <c r="G237" s="50">
        <f>IF(LEN($A237)=0,"",VLOOKUP($A237,'NPDES eRule - Appenidix A'!$A$10:$O$379,10,FALSE))</f>
        <v>42725</v>
      </c>
      <c r="H237" s="50" t="str">
        <f>IF(LEN($A237)=0,"",VLOOKUP($A237,'NPDES eRule - Appenidix A'!$A$10:$O$379,11,FALSE))</f>
        <v>5.10</v>
      </c>
      <c r="I237" s="50" t="str">
        <f>IF(LEN($A237)=0,"",VLOOKUP($A237,'NPDES eRule - Appenidix A'!$A$10:$O$379,12,FALSE))</f>
        <v/>
      </c>
      <c r="J237" s="50" t="str">
        <f>IF(LEN($A237)=0,"",VLOOKUP($A237,'NPDES eRule - Appenidix A'!$A$10:$O$379,13,FALSE))</f>
        <v>ICIS-NPDES</v>
      </c>
      <c r="K237" s="16" t="str">
        <f>IF(LEN($A237)=0,"",VLOOKUP($A237,'NPDES eRule - Appenidix A'!$A$10:$O$379,14,FALSE))</f>
        <v>Yes</v>
      </c>
    </row>
    <row r="238" spans="1:11" ht="114.75" x14ac:dyDescent="0.2">
      <c r="A238" s="8">
        <f t="shared" si="7"/>
        <v>214</v>
      </c>
      <c r="B238" s="13" t="str">
        <f>VLOOKUP($A238,'NPDES eRule - Appenidix A'!$A$10:$J$379,2,FALSE)</f>
        <v>Deficiencies Identified Through the Pretreatment Compliance Monitoring</v>
      </c>
      <c r="C238" s="69" t="s">
        <v>767</v>
      </c>
      <c r="D238" s="16" t="s">
        <v>768</v>
      </c>
      <c r="E238" s="16">
        <v>1</v>
      </c>
      <c r="F238" s="17">
        <f>IF(LEN($A238)=0,"",VLOOKUP($A238,'NPDES eRule - Appenidix A'!$A$10:$O$379,9,FALSE))</f>
        <v>2</v>
      </c>
      <c r="G238" s="50">
        <f>IF(LEN($A238)=0,"",VLOOKUP($A238,'NPDES eRule - Appenidix A'!$A$10:$O$379,10,FALSE))</f>
        <v>42725</v>
      </c>
      <c r="H238" s="50" t="str">
        <f>IF(LEN($A238)=0,"",VLOOKUP($A238,'NPDES eRule - Appenidix A'!$A$10:$O$379,11,FALSE))</f>
        <v>5.10</v>
      </c>
      <c r="I238" s="50" t="str">
        <f>IF(LEN($A238)=0,"",VLOOKUP($A238,'NPDES eRule - Appenidix A'!$A$10:$O$379,12,FALSE))</f>
        <v/>
      </c>
      <c r="J238" s="50" t="str">
        <f>IF(LEN($A238)=0,"",VLOOKUP($A238,'NPDES eRule - Appenidix A'!$A$10:$O$379,13,FALSE))</f>
        <v>ICIS-NPDES</v>
      </c>
      <c r="K238" s="16" t="str">
        <f>IF(LEN($A238)=0,"",VLOOKUP($A238,'NPDES eRule - Appenidix A'!$A$10:$O$379,14,FALSE))</f>
        <v>Yes</v>
      </c>
    </row>
    <row r="239" spans="1:11" ht="114.75" x14ac:dyDescent="0.2">
      <c r="A239" s="8">
        <f t="shared" si="7"/>
        <v>215</v>
      </c>
      <c r="B239" s="13" t="str">
        <f>VLOOKUP($A239,'NPDES eRule - Appenidix A'!$A$10:$J$379,2,FALSE)</f>
        <v>Deficiencies Identified Through the Sewer Overflow/Bypass Compliance Monitoring</v>
      </c>
      <c r="C239" s="69" t="s">
        <v>769</v>
      </c>
      <c r="D239" s="16" t="s">
        <v>770</v>
      </c>
      <c r="E239" s="16">
        <v>1</v>
      </c>
      <c r="F239" s="17">
        <f>IF(LEN($A239)=0,"",VLOOKUP($A239,'NPDES eRule - Appenidix A'!$A$10:$O$379,9,FALSE))</f>
        <v>2</v>
      </c>
      <c r="G239" s="50">
        <f>IF(LEN($A239)=0,"",VLOOKUP($A239,'NPDES eRule - Appenidix A'!$A$10:$O$379,10,FALSE))</f>
        <v>42725</v>
      </c>
      <c r="H239" s="50" t="str">
        <f>IF(LEN($A239)=0,"",VLOOKUP($A239,'NPDES eRule - Appenidix A'!$A$10:$O$379,11,FALSE))</f>
        <v>5.10</v>
      </c>
      <c r="I239" s="50" t="str">
        <f>IF(LEN($A239)=0,"",VLOOKUP($A239,'NPDES eRule - Appenidix A'!$A$10:$O$379,12,FALSE))</f>
        <v/>
      </c>
      <c r="J239" s="50" t="str">
        <f>IF(LEN($A239)=0,"",VLOOKUP($A239,'NPDES eRule - Appenidix A'!$A$10:$O$379,13,FALSE))</f>
        <v>ICIS-NPDES</v>
      </c>
      <c r="K239" s="16" t="str">
        <f>IF(LEN($A239)=0,"",VLOOKUP($A239,'NPDES eRule - Appenidix A'!$A$10:$O$379,14,FALSE))</f>
        <v>Yes</v>
      </c>
    </row>
    <row r="240" spans="1:11" ht="51" x14ac:dyDescent="0.2">
      <c r="A240" s="52"/>
      <c r="B240" s="9" t="s">
        <v>771</v>
      </c>
      <c r="C240" s="72"/>
      <c r="D240" s="25"/>
      <c r="E240" s="25"/>
      <c r="F240" s="25" t="str">
        <f>IF(LEN($A240)=0,"",VLOOKUP($A240,'NPDES eRule - Appenidix A'!$A$10:$O$379,9,FALSE))</f>
        <v/>
      </c>
      <c r="G240" s="53" t="str">
        <f>IF(LEN($A240)=0,"",VLOOKUP($A240,'NPDES eRule - Appenidix A'!$A$10:$O$379,10,FALSE))</f>
        <v/>
      </c>
      <c r="H240" s="53" t="str">
        <f>IF(LEN($A240)=0,"",VLOOKUP($A240,'NPDES eRule - Appenidix A'!$A$10:$O$379,11,FALSE))</f>
        <v/>
      </c>
      <c r="I240" s="53" t="str">
        <f>IF(LEN($A240)=0,"",VLOOKUP($A240,'NPDES eRule - Appenidix A'!$A$10:$O$379,12,FALSE))</f>
        <v/>
      </c>
      <c r="J240" s="53" t="str">
        <f>IF(LEN($A240)=0,"",VLOOKUP($A240,'NPDES eRule - Appenidix A'!$A$10:$O$379,13,FALSE))</f>
        <v/>
      </c>
      <c r="K240" s="20" t="str">
        <f>IF(LEN($A240)=0,"",VLOOKUP($A240,'NPDES eRule - Appenidix A'!$A$10:$O$379,14,FALSE))</f>
        <v/>
      </c>
    </row>
    <row r="241" spans="1:11" ht="51" x14ac:dyDescent="0.2">
      <c r="A241" s="8">
        <f t="shared" si="7"/>
        <v>216</v>
      </c>
      <c r="B241" s="13" t="str">
        <f>VLOOKUP($A241,'NPDES eRule - Appenidix A'!$A$10:$J$379,2,FALSE)</f>
        <v>Animal Types (Inspection)</v>
      </c>
      <c r="C241" s="69" t="s">
        <v>772</v>
      </c>
      <c r="D241" s="16" t="s">
        <v>773</v>
      </c>
      <c r="E241" s="17">
        <v>1</v>
      </c>
      <c r="F241" s="17">
        <f>IF(LEN($A241)=0,"",VLOOKUP($A241,'NPDES eRule - Appenidix A'!$A$10:$O$379,9,FALSE))</f>
        <v>3</v>
      </c>
      <c r="G241" s="50">
        <f>IF(LEN($A241)=0,"",VLOOKUP($A241,'NPDES eRule - Appenidix A'!$A$10:$O$379,10,FALSE))</f>
        <v>46012</v>
      </c>
      <c r="H241" s="50" t="str">
        <f>IF(LEN($A241)=0,"",VLOOKUP($A241,'NPDES eRule - Appenidix A'!$A$10:$O$379,11,FALSE))</f>
        <v>5.15</v>
      </c>
      <c r="I241" s="50" t="str">
        <f>IF(LEN($A241)=0,"",VLOOKUP($A241,'NPDES eRule - Appenidix A'!$A$10:$O$379,12,FALSE))</f>
        <v>X</v>
      </c>
      <c r="J241" s="50" t="str">
        <f>IF(LEN($A241)=0,"",VLOOKUP($A241,'NPDES eRule - Appenidix A'!$A$10:$O$379,13,FALSE))</f>
        <v>ICIS-NPDES</v>
      </c>
      <c r="K241" s="16" t="str">
        <f>IF(LEN($A241)=0,"",VLOOKUP($A241,'NPDES eRule - Appenidix A'!$A$10:$O$379,14,FALSE))</f>
        <v>No</v>
      </c>
    </row>
    <row r="242" spans="1:11" ht="25.5" x14ac:dyDescent="0.2">
      <c r="A242" s="8">
        <f t="shared" si="7"/>
        <v>217</v>
      </c>
      <c r="B242" s="13" t="str">
        <f>VLOOKUP($A242,'NPDES eRule - Appenidix A'!$A$10:$J$379,2,FALSE)</f>
        <v>Animal Numbers (Inspection)</v>
      </c>
      <c r="C242" s="69" t="s">
        <v>774</v>
      </c>
      <c r="D242" s="16" t="s">
        <v>775</v>
      </c>
      <c r="E242" s="16">
        <v>1</v>
      </c>
      <c r="F242" s="17">
        <f>IF(LEN($A242)=0,"",VLOOKUP($A242,'NPDES eRule - Appenidix A'!$A$10:$O$379,9,FALSE))</f>
        <v>3</v>
      </c>
      <c r="G242" s="50">
        <f>IF(LEN($A242)=0,"",VLOOKUP($A242,'NPDES eRule - Appenidix A'!$A$10:$O$379,10,FALSE))</f>
        <v>46012</v>
      </c>
      <c r="H242" s="50" t="str">
        <f>IF(LEN($A242)=0,"",VLOOKUP($A242,'NPDES eRule - Appenidix A'!$A$10:$O$379,11,FALSE))</f>
        <v>5.10</v>
      </c>
      <c r="I242" s="50">
        <f>IF(LEN($A242)=0,"",VLOOKUP($A242,'NPDES eRule - Appenidix A'!$A$10:$O$379,12,FALSE))</f>
        <v>0</v>
      </c>
      <c r="J242" s="50" t="str">
        <f>IF(LEN($A242)=0,"",VLOOKUP($A242,'NPDES eRule - Appenidix A'!$A$10:$O$379,13,FALSE))</f>
        <v>ICIS-NPDES</v>
      </c>
      <c r="K242" s="16" t="str">
        <f>IF(LEN($A242)=0,"",VLOOKUP($A242,'NPDES eRule - Appenidix A'!$A$10:$O$379,14,FALSE))</f>
        <v>No</v>
      </c>
    </row>
    <row r="243" spans="1:11" ht="25.5" x14ac:dyDescent="0.2">
      <c r="A243" s="8">
        <f t="shared" si="7"/>
        <v>218</v>
      </c>
      <c r="B243" s="13" t="str">
        <f>VLOOKUP($A243,'NPDES eRule - Appenidix A'!$A$10:$J$379,2,FALSE)</f>
        <v>Animal Numbers in Open Confinement (Inspection)</v>
      </c>
      <c r="C243" s="69" t="s">
        <v>776</v>
      </c>
      <c r="D243" s="16" t="s">
        <v>775</v>
      </c>
      <c r="E243" s="16">
        <v>1</v>
      </c>
      <c r="F243" s="17">
        <f>IF(LEN($A243)=0,"",VLOOKUP($A243,'NPDES eRule - Appenidix A'!$A$10:$O$379,9,FALSE))</f>
        <v>3</v>
      </c>
      <c r="G243" s="50">
        <f>IF(LEN($A243)=0,"",VLOOKUP($A243,'NPDES eRule - Appenidix A'!$A$10:$O$379,10,FALSE))</f>
        <v>46012</v>
      </c>
      <c r="H243" s="50" t="str">
        <f>IF(LEN($A243)=0,"",VLOOKUP($A243,'NPDES eRule - Appenidix A'!$A$10:$O$379,11,FALSE))</f>
        <v>5.10</v>
      </c>
      <c r="I243" s="50">
        <f>IF(LEN($A243)=0,"",VLOOKUP($A243,'NPDES eRule - Appenidix A'!$A$10:$O$379,12,FALSE))</f>
        <v>0</v>
      </c>
      <c r="J243" s="50" t="str">
        <f>IF(LEN($A243)=0,"",VLOOKUP($A243,'NPDES eRule - Appenidix A'!$A$10:$O$379,13,FALSE))</f>
        <v>ICIS-NPDES</v>
      </c>
      <c r="K243" s="16" t="str">
        <f>IF(LEN($A243)=0,"",VLOOKUP($A243,'NPDES eRule - Appenidix A'!$A$10:$O$379,14,FALSE))</f>
        <v>No</v>
      </c>
    </row>
    <row r="244" spans="1:11" ht="38.25" x14ac:dyDescent="0.2">
      <c r="A244" s="8">
        <f t="shared" si="7"/>
        <v>219</v>
      </c>
      <c r="B244" s="13" t="str">
        <f>VLOOKUP($A244,'NPDES eRule - Appenidix A'!$A$10:$J$379,2,FALSE)</f>
        <v>MLPW Containment and Storage Type (Inspection)</v>
      </c>
      <c r="C244" s="69" t="s">
        <v>777</v>
      </c>
      <c r="D244" s="16" t="s">
        <v>775</v>
      </c>
      <c r="E244" s="16">
        <v>1</v>
      </c>
      <c r="F244" s="17">
        <f>IF(LEN($A244)=0,"",VLOOKUP($A244,'NPDES eRule - Appenidix A'!$A$10:$O$379,9,FALSE))</f>
        <v>3</v>
      </c>
      <c r="G244" s="50">
        <f>IF(LEN($A244)=0,"",VLOOKUP($A244,'NPDES eRule - Appenidix A'!$A$10:$O$379,10,FALSE))</f>
        <v>46012</v>
      </c>
      <c r="H244" s="50" t="str">
        <f>IF(LEN($A244)=0,"",VLOOKUP($A244,'NPDES eRule - Appenidix A'!$A$10:$O$379,11,FALSE))</f>
        <v>5.15</v>
      </c>
      <c r="I244" s="50" t="str">
        <f>IF(LEN($A244)=0,"",VLOOKUP($A244,'NPDES eRule - Appenidix A'!$A$10:$O$379,12,FALSE))</f>
        <v>X</v>
      </c>
      <c r="J244" s="50" t="str">
        <f>IF(LEN($A244)=0,"",VLOOKUP($A244,'NPDES eRule - Appenidix A'!$A$10:$O$379,13,FALSE))</f>
        <v>ICIS-NPDES</v>
      </c>
      <c r="K244" s="16" t="str">
        <f>IF(LEN($A244)=0,"",VLOOKUP($A244,'NPDES eRule - Appenidix A'!$A$10:$O$379,14,FALSE))</f>
        <v>No</v>
      </c>
    </row>
    <row r="245" spans="1:11" ht="38.25" x14ac:dyDescent="0.2">
      <c r="A245" s="8">
        <f t="shared" si="7"/>
        <v>220</v>
      </c>
      <c r="B245" s="13" t="str">
        <f>VLOOKUP($A245,'NPDES eRule - Appenidix A'!$A$10:$J$379,2,FALSE)</f>
        <v>MLPW Containment and Storage Type Within Design Capacity (Inspection)</v>
      </c>
      <c r="C245" s="69" t="s">
        <v>778</v>
      </c>
      <c r="D245" s="17" t="s">
        <v>775</v>
      </c>
      <c r="E245" s="17">
        <v>1</v>
      </c>
      <c r="F245" s="17">
        <f>IF(LEN($A245)=0,"",VLOOKUP($A245,'NPDES eRule - Appenidix A'!$A$10:$O$379,9,FALSE))</f>
        <v>3</v>
      </c>
      <c r="G245" s="50">
        <f>IF(LEN($A245)=0,"",VLOOKUP($A245,'NPDES eRule - Appenidix A'!$A$10:$O$379,10,FALSE))</f>
        <v>46012</v>
      </c>
      <c r="H245" s="50" t="str">
        <f>IF(LEN($A245)=0,"",VLOOKUP($A245,'NPDES eRule - Appenidix A'!$A$10:$O$379,11,FALSE))</f>
        <v>5.15</v>
      </c>
      <c r="I245" s="50" t="str">
        <f>IF(LEN($A245)=0,"",VLOOKUP($A245,'NPDES eRule - Appenidix A'!$A$10:$O$379,12,FALSE))</f>
        <v>X</v>
      </c>
      <c r="J245" s="50" t="str">
        <f>IF(LEN($A245)=0,"",VLOOKUP($A245,'NPDES eRule - Appenidix A'!$A$10:$O$379,13,FALSE))</f>
        <v>ICIS-NPDES</v>
      </c>
      <c r="K245" s="16" t="str">
        <f>IF(LEN($A245)=0,"",VLOOKUP($A245,'NPDES eRule - Appenidix A'!$A$10:$O$379,14,FALSE))</f>
        <v>No</v>
      </c>
    </row>
    <row r="246" spans="1:11" ht="38.25" x14ac:dyDescent="0.2">
      <c r="A246" s="8">
        <f t="shared" si="7"/>
        <v>221</v>
      </c>
      <c r="B246" s="13" t="str">
        <f>VLOOKUP($A246,'NPDES eRule - Appenidix A'!$A$10:$J$379,2,FALSE)</f>
        <v>AFO/CAFO Unauthorized Discharges (Inspection)</v>
      </c>
      <c r="C246" s="69" t="s">
        <v>779</v>
      </c>
      <c r="D246" s="17" t="s">
        <v>775</v>
      </c>
      <c r="E246" s="17">
        <v>1</v>
      </c>
      <c r="F246" s="17">
        <f>IF(LEN($A246)=0,"",VLOOKUP($A246,'NPDES eRule - Appenidix A'!$A$10:$O$379,9,FALSE))</f>
        <v>3</v>
      </c>
      <c r="G246" s="50">
        <f>IF(LEN($A246)=0,"",VLOOKUP($A246,'NPDES eRule - Appenidix A'!$A$10:$O$379,10,FALSE))</f>
        <v>46012</v>
      </c>
      <c r="H246" s="50" t="str">
        <f>IF(LEN($A246)=0,"",VLOOKUP($A246,'NPDES eRule - Appenidix A'!$A$10:$O$379,11,FALSE))</f>
        <v>5.15</v>
      </c>
      <c r="I246" s="50" t="str">
        <f>IF(LEN($A246)=0,"",VLOOKUP($A246,'NPDES eRule - Appenidix A'!$A$10:$O$379,12,FALSE))</f>
        <v>X</v>
      </c>
      <c r="J246" s="50" t="str">
        <f>IF(LEN($A246)=0,"",VLOOKUP($A246,'NPDES eRule - Appenidix A'!$A$10:$O$379,13,FALSE))</f>
        <v>ICIS-NPDES</v>
      </c>
      <c r="K246" s="16" t="str">
        <f>IF(LEN($A246)=0,"",VLOOKUP($A246,'NPDES eRule - Appenidix A'!$A$10:$O$379,14,FALSE))</f>
        <v>No</v>
      </c>
    </row>
    <row r="247" spans="1:11" ht="38.25" x14ac:dyDescent="0.2">
      <c r="A247" s="8">
        <f t="shared" si="7"/>
        <v>222</v>
      </c>
      <c r="B247" s="13" t="str">
        <f>VLOOKUP($A247,'NPDES eRule - Appenidix A'!$A$10:$J$379,2,FALSE)</f>
        <v>Permit Requirements Implementation (Inspection)</v>
      </c>
      <c r="C247" s="69" t="s">
        <v>780</v>
      </c>
      <c r="D247" s="17" t="s">
        <v>775</v>
      </c>
      <c r="E247" s="17">
        <v>1</v>
      </c>
      <c r="F247" s="17">
        <f>IF(LEN($A247)=0,"",VLOOKUP($A247,'NPDES eRule - Appenidix A'!$A$10:$O$379,9,FALSE))</f>
        <v>3</v>
      </c>
      <c r="G247" s="50">
        <f>IF(LEN($A247)=0,"",VLOOKUP($A247,'NPDES eRule - Appenidix A'!$A$10:$O$379,10,FALSE))</f>
        <v>46012</v>
      </c>
      <c r="H247" s="50" t="str">
        <f>IF(LEN($A247)=0,"",VLOOKUP($A247,'NPDES eRule - Appenidix A'!$A$10:$O$379,11,FALSE))</f>
        <v>5.15</v>
      </c>
      <c r="I247" s="50" t="str">
        <f>IF(LEN($A247)=0,"",VLOOKUP($A247,'NPDES eRule - Appenidix A'!$A$10:$O$379,12,FALSE))</f>
        <v>X</v>
      </c>
      <c r="J247" s="50" t="str">
        <f>IF(LEN($A247)=0,"",VLOOKUP($A247,'NPDES eRule - Appenidix A'!$A$10:$O$379,13,FALSE))</f>
        <v>ICIS-NPDES</v>
      </c>
      <c r="K247" s="16" t="str">
        <f>IF(LEN($A247)=0,"",VLOOKUP($A247,'NPDES eRule - Appenidix A'!$A$10:$O$379,14,FALSE))</f>
        <v>No</v>
      </c>
    </row>
    <row r="248" spans="1:11" ht="158.44999999999999" customHeight="1" x14ac:dyDescent="0.2">
      <c r="A248" s="54"/>
      <c r="B248" s="30" t="s">
        <v>781</v>
      </c>
      <c r="C248" s="74"/>
      <c r="D248" s="33"/>
      <c r="E248" s="33"/>
      <c r="F248" s="33" t="str">
        <f>IF(LEN($A248)=0,"",VLOOKUP($A248,'NPDES eRule - Appenidix A'!$A$10:$O$379,9,FALSE))</f>
        <v/>
      </c>
      <c r="G248" s="54" t="str">
        <f>IF(LEN($A248)=0,"",VLOOKUP($A248,'NPDES eRule - Appenidix A'!$A$10:$O$379,10,FALSE))</f>
        <v/>
      </c>
      <c r="H248" s="54" t="str">
        <f>IF(LEN($A248)=0,"",VLOOKUP($A248,'NPDES eRule - Appenidix A'!$A$10:$O$379,11,FALSE))</f>
        <v/>
      </c>
      <c r="I248" s="54" t="str">
        <f>IF(LEN($A248)=0,"",VLOOKUP($A248,'NPDES eRule - Appenidix A'!$A$10:$O$379,12,FALSE))</f>
        <v/>
      </c>
      <c r="J248" s="54" t="str">
        <f>IF(LEN($A248)=0,"",VLOOKUP($A248,'NPDES eRule - Appenidix A'!$A$10:$O$379,13,FALSE))</f>
        <v/>
      </c>
      <c r="K248" s="33" t="str">
        <f>IF(LEN($A248)=0,"",VLOOKUP($A248,'NPDES eRule - Appenidix A'!$A$10:$O$379,14,FALSE))</f>
        <v/>
      </c>
    </row>
    <row r="249" spans="1:11" ht="25.5" x14ac:dyDescent="0.2">
      <c r="A249" s="8">
        <f t="shared" si="7"/>
        <v>223</v>
      </c>
      <c r="B249" s="13" t="str">
        <f>VLOOKUP($A249,'NPDES eRule - Appenidix A'!$A$10:$J$379,2,FALSE)</f>
        <v>Limit Set Designator (Compliance Monitoring Activity)</v>
      </c>
      <c r="C249" s="69" t="s">
        <v>782</v>
      </c>
      <c r="D249" s="17" t="s">
        <v>783</v>
      </c>
      <c r="E249" s="17" t="s">
        <v>784</v>
      </c>
      <c r="F249" s="17">
        <f>IF(LEN($A249)=0,"",VLOOKUP($A249,'NPDES eRule - Appenidix A'!$A$10:$O$379,9,FALSE))</f>
        <v>2</v>
      </c>
      <c r="G249" s="50">
        <f>IF(LEN($A249)=0,"",VLOOKUP($A249,'NPDES eRule - Appenidix A'!$A$10:$O$379,10,FALSE))</f>
        <v>42725</v>
      </c>
      <c r="H249" s="50" t="str">
        <f>IF(LEN($A249)=0,"",VLOOKUP($A249,'NPDES eRule - Appenidix A'!$A$10:$O$379,11,FALSE))</f>
        <v>5.10</v>
      </c>
      <c r="I249" s="50" t="str">
        <f>IF(LEN($A249)=0,"",VLOOKUP($A249,'NPDES eRule - Appenidix A'!$A$10:$O$379,12,FALSE))</f>
        <v/>
      </c>
      <c r="J249" s="50" t="str">
        <f>IF(LEN($A249)=0,"",VLOOKUP($A249,'NPDES eRule - Appenidix A'!$A$10:$O$379,13,FALSE))</f>
        <v>ICIS-NPDES</v>
      </c>
      <c r="K249" s="16" t="str">
        <f>IF(LEN($A249)=0,"",VLOOKUP($A249,'NPDES eRule - Appenidix A'!$A$10:$O$379,14,FALSE))</f>
        <v>Yes</v>
      </c>
    </row>
    <row r="250" spans="1:11" ht="25.5" x14ac:dyDescent="0.2">
      <c r="A250" s="8">
        <f t="shared" si="7"/>
        <v>224</v>
      </c>
      <c r="B250" s="13" t="str">
        <f>VLOOKUP($A250,'NPDES eRule - Appenidix A'!$A$10:$J$379,2,FALSE)</f>
        <v>Parameter Code (Compliance Monitoring Activity)</v>
      </c>
      <c r="C250" s="69" t="s">
        <v>785</v>
      </c>
      <c r="D250" s="17" t="s">
        <v>783</v>
      </c>
      <c r="E250" s="17" t="s">
        <v>784</v>
      </c>
      <c r="F250" s="17">
        <f>IF(LEN($A250)=0,"",VLOOKUP($A250,'NPDES eRule - Appenidix A'!$A$10:$O$379,9,FALSE))</f>
        <v>2</v>
      </c>
      <c r="G250" s="50">
        <f>IF(LEN($A250)=0,"",VLOOKUP($A250,'NPDES eRule - Appenidix A'!$A$10:$O$379,10,FALSE))</f>
        <v>42725</v>
      </c>
      <c r="H250" s="50" t="str">
        <f>IF(LEN($A250)=0,"",VLOOKUP($A250,'NPDES eRule - Appenidix A'!$A$10:$O$379,11,FALSE))</f>
        <v>5.10</v>
      </c>
      <c r="I250" s="50" t="str">
        <f>IF(LEN($A250)=0,"",VLOOKUP($A250,'NPDES eRule - Appenidix A'!$A$10:$O$379,12,FALSE))</f>
        <v/>
      </c>
      <c r="J250" s="50" t="str">
        <f>IF(LEN($A250)=0,"",VLOOKUP($A250,'NPDES eRule - Appenidix A'!$A$10:$O$379,13,FALSE))</f>
        <v>ICIS-NPDES</v>
      </c>
      <c r="K250" s="16" t="str">
        <f>IF(LEN($A250)=0,"",VLOOKUP($A250,'NPDES eRule - Appenidix A'!$A$10:$O$379,14,FALSE))</f>
        <v>Yes</v>
      </c>
    </row>
    <row r="251" spans="1:11" ht="25.5" x14ac:dyDescent="0.2">
      <c r="A251" s="8">
        <f t="shared" si="7"/>
        <v>225</v>
      </c>
      <c r="B251" s="13" t="str">
        <f>VLOOKUP($A251,'NPDES eRule - Appenidix A'!$A$10:$J$379,2,FALSE)</f>
        <v>Monitoring Location Code (Compliance Monitoring Activity)</v>
      </c>
      <c r="C251" s="69" t="s">
        <v>786</v>
      </c>
      <c r="D251" s="17" t="s">
        <v>783</v>
      </c>
      <c r="E251" s="17" t="s">
        <v>784</v>
      </c>
      <c r="F251" s="17">
        <f>IF(LEN($A251)=0,"",VLOOKUP($A251,'NPDES eRule - Appenidix A'!$A$10:$O$379,9,FALSE))</f>
        <v>2</v>
      </c>
      <c r="G251" s="50">
        <f>IF(LEN($A251)=0,"",VLOOKUP($A251,'NPDES eRule - Appenidix A'!$A$10:$O$379,10,FALSE))</f>
        <v>42725</v>
      </c>
      <c r="H251" s="50" t="str">
        <f>IF(LEN($A251)=0,"",VLOOKUP($A251,'NPDES eRule - Appenidix A'!$A$10:$O$379,11,FALSE))</f>
        <v>5.10</v>
      </c>
      <c r="I251" s="50" t="str">
        <f>IF(LEN($A251)=0,"",VLOOKUP($A251,'NPDES eRule - Appenidix A'!$A$10:$O$379,12,FALSE))</f>
        <v/>
      </c>
      <c r="J251" s="50" t="str">
        <f>IF(LEN($A251)=0,"",VLOOKUP($A251,'NPDES eRule - Appenidix A'!$A$10:$O$379,13,FALSE))</f>
        <v>ICIS-NPDES</v>
      </c>
      <c r="K251" s="16" t="str">
        <f>IF(LEN($A251)=0,"",VLOOKUP($A251,'NPDES eRule - Appenidix A'!$A$10:$O$379,14,FALSE))</f>
        <v>Yes</v>
      </c>
    </row>
    <row r="252" spans="1:11" ht="12.95" customHeight="1" x14ac:dyDescent="0.2">
      <c r="A252" s="8">
        <f t="shared" si="7"/>
        <v>226</v>
      </c>
      <c r="B252" s="13" t="str">
        <f>VLOOKUP($A252,'NPDES eRule - Appenidix A'!$A$10:$J$379,2,FALSE)</f>
        <v>Limit Season Number (Compliance Monitoring Activity)</v>
      </c>
      <c r="C252" s="69" t="s">
        <v>787</v>
      </c>
      <c r="D252" s="17" t="s">
        <v>783</v>
      </c>
      <c r="E252" s="17" t="s">
        <v>784</v>
      </c>
      <c r="F252" s="17">
        <f>IF(LEN($A252)=0,"",VLOOKUP($A252,'NPDES eRule - Appenidix A'!$A$10:$O$379,9,FALSE))</f>
        <v>2</v>
      </c>
      <c r="G252" s="50">
        <f>IF(LEN($A252)=0,"",VLOOKUP($A252,'NPDES eRule - Appenidix A'!$A$10:$O$379,10,FALSE))</f>
        <v>42725</v>
      </c>
      <c r="H252" s="50" t="str">
        <f>IF(LEN($A252)=0,"",VLOOKUP($A252,'NPDES eRule - Appenidix A'!$A$10:$O$379,11,FALSE))</f>
        <v>5.10</v>
      </c>
      <c r="I252" s="50" t="str">
        <f>IF(LEN($A252)=0,"",VLOOKUP($A252,'NPDES eRule - Appenidix A'!$A$10:$O$379,12,FALSE))</f>
        <v/>
      </c>
      <c r="J252" s="50" t="str">
        <f>IF(LEN($A252)=0,"",VLOOKUP($A252,'NPDES eRule - Appenidix A'!$A$10:$O$379,13,FALSE))</f>
        <v>ICIS-NPDES</v>
      </c>
      <c r="K252" s="16" t="str">
        <f>IF(LEN($A252)=0,"",VLOOKUP($A252,'NPDES eRule - Appenidix A'!$A$10:$O$379,14,FALSE))</f>
        <v>Yes</v>
      </c>
    </row>
    <row r="253" spans="1:11" ht="38.25" x14ac:dyDescent="0.2">
      <c r="A253" s="8">
        <f t="shared" si="7"/>
        <v>227</v>
      </c>
      <c r="B253" s="13" t="str">
        <f>VLOOKUP($A253,'NPDES eRule - Appenidix A'!$A$10:$J$379,2,FALSE)</f>
        <v>Monitoring Period End Date (Compliance Monitoring Activity)</v>
      </c>
      <c r="C253" s="69" t="s">
        <v>788</v>
      </c>
      <c r="D253" s="16" t="s">
        <v>783</v>
      </c>
      <c r="E253" s="16" t="s">
        <v>784</v>
      </c>
      <c r="F253" s="16">
        <f>IF(LEN($A253)=0,"",VLOOKUP($A253,'NPDES eRule - Appenidix A'!$A$10:$O$379,9,FALSE))</f>
        <v>2</v>
      </c>
      <c r="G253" s="51">
        <f>IF(LEN($A253)=0,"",VLOOKUP($A253,'NPDES eRule - Appenidix A'!$A$10:$O$379,10,FALSE))</f>
        <v>42725</v>
      </c>
      <c r="H253" s="51" t="str">
        <f>IF(LEN($A253)=0,"",VLOOKUP($A253,'NPDES eRule - Appenidix A'!$A$10:$O$379,11,FALSE))</f>
        <v>5.10</v>
      </c>
      <c r="I253" s="51" t="str">
        <f>IF(LEN($A253)=0,"",VLOOKUP($A253,'NPDES eRule - Appenidix A'!$A$10:$O$379,12,FALSE))</f>
        <v/>
      </c>
      <c r="J253" s="51" t="str">
        <f>IF(LEN($A253)=0,"",VLOOKUP($A253,'NPDES eRule - Appenidix A'!$A$10:$O$379,13,FALSE))</f>
        <v>ICIS-NPDES</v>
      </c>
      <c r="K253" s="16" t="str">
        <f>IF(LEN($A253)=0,"",VLOOKUP($A253,'NPDES eRule - Appenidix A'!$A$10:$O$379,14,FALSE))</f>
        <v>Yes</v>
      </c>
    </row>
    <row r="254" spans="1:11" ht="38.25" x14ac:dyDescent="0.2">
      <c r="A254" s="8">
        <f t="shared" si="7"/>
        <v>228</v>
      </c>
      <c r="B254" s="13" t="str">
        <f>VLOOKUP($A254,'NPDES eRule - Appenidix A'!$A$10:$J$379,2,FALSE)</f>
        <v>No Data Indicator (NODI) (Compliance Monitoring Activity)</v>
      </c>
      <c r="C254" s="69" t="s">
        <v>789</v>
      </c>
      <c r="D254" s="17" t="s">
        <v>783</v>
      </c>
      <c r="E254" s="17" t="s">
        <v>784</v>
      </c>
      <c r="F254" s="17">
        <f>IF(LEN($A254)=0,"",VLOOKUP($A254,'NPDES eRule - Appenidix A'!$A$10:$O$379,9,FALSE))</f>
        <v>2</v>
      </c>
      <c r="G254" s="50">
        <f>IF(LEN($A254)=0,"",VLOOKUP($A254,'NPDES eRule - Appenidix A'!$A$10:$O$379,10,FALSE))</f>
        <v>42725</v>
      </c>
      <c r="H254" s="50" t="str">
        <f>IF(LEN($A254)=0,"",VLOOKUP($A254,'NPDES eRule - Appenidix A'!$A$10:$O$379,11,FALSE))</f>
        <v>5.10</v>
      </c>
      <c r="I254" s="50" t="str">
        <f>IF(LEN($A254)=0,"",VLOOKUP($A254,'NPDES eRule - Appenidix A'!$A$10:$O$379,12,FALSE))</f>
        <v/>
      </c>
      <c r="J254" s="50" t="str">
        <f>IF(LEN($A254)=0,"",VLOOKUP($A254,'NPDES eRule - Appenidix A'!$A$10:$O$379,13,FALSE))</f>
        <v>ICIS-NPDES</v>
      </c>
      <c r="K254" s="16" t="str">
        <f>IF(LEN($A254)=0,"",VLOOKUP($A254,'NPDES eRule - Appenidix A'!$A$10:$O$379,14,FALSE))</f>
        <v>Yes</v>
      </c>
    </row>
    <row r="255" spans="1:11" ht="25.5" x14ac:dyDescent="0.2">
      <c r="A255" s="8">
        <f t="shared" si="7"/>
        <v>229</v>
      </c>
      <c r="B255" s="13" t="str">
        <f>VLOOKUP($A255,'NPDES eRule - Appenidix A'!$A$10:$J$379,2,FALSE)</f>
        <v>Value (Compliance Monitoring Activity)</v>
      </c>
      <c r="C255" s="69" t="s">
        <v>790</v>
      </c>
      <c r="D255" s="17" t="s">
        <v>783</v>
      </c>
      <c r="E255" s="17" t="s">
        <v>784</v>
      </c>
      <c r="F255" s="17">
        <f>IF(LEN($A255)=0,"",VLOOKUP($A255,'NPDES eRule - Appenidix A'!$A$10:$O$379,9,FALSE))</f>
        <v>2</v>
      </c>
      <c r="G255" s="50">
        <f>IF(LEN($A255)=0,"",VLOOKUP($A255,'NPDES eRule - Appenidix A'!$A$10:$O$379,10,FALSE))</f>
        <v>42725</v>
      </c>
      <c r="H255" s="50" t="str">
        <f>IF(LEN($A255)=0,"",VLOOKUP($A255,'NPDES eRule - Appenidix A'!$A$10:$O$379,11,FALSE))</f>
        <v>5.10</v>
      </c>
      <c r="I255" s="50" t="str">
        <f>IF(LEN($A255)=0,"",VLOOKUP($A255,'NPDES eRule - Appenidix A'!$A$10:$O$379,12,FALSE))</f>
        <v/>
      </c>
      <c r="J255" s="50" t="str">
        <f>IF(LEN($A255)=0,"",VLOOKUP($A255,'NPDES eRule - Appenidix A'!$A$10:$O$379,13,FALSE))</f>
        <v>ICIS-NPDES</v>
      </c>
      <c r="K255" s="16" t="str">
        <f>IF(LEN($A255)=0,"",VLOOKUP($A255,'NPDES eRule - Appenidix A'!$A$10:$O$379,14,FALSE))</f>
        <v>Yes</v>
      </c>
    </row>
    <row r="256" spans="1:11" ht="51" x14ac:dyDescent="0.2">
      <c r="A256" s="8">
        <f t="shared" si="7"/>
        <v>230</v>
      </c>
      <c r="B256" s="13" t="str">
        <f>VLOOKUP($A256,'NPDES eRule - Appenidix A'!$A$10:$J$379,2,FALSE)</f>
        <v>Quantity or Concentration Units (Compliance Monitoring Activity)</v>
      </c>
      <c r="C256" s="69" t="s">
        <v>791</v>
      </c>
      <c r="D256" s="16" t="s">
        <v>783</v>
      </c>
      <c r="E256" s="17" t="s">
        <v>784</v>
      </c>
      <c r="F256" s="17">
        <f>IF(LEN($A256)=0,"",VLOOKUP($A256,'NPDES eRule - Appenidix A'!$A$10:$O$379,9,FALSE))</f>
        <v>2</v>
      </c>
      <c r="G256" s="50">
        <f>IF(LEN($A256)=0,"",VLOOKUP($A256,'NPDES eRule - Appenidix A'!$A$10:$O$379,10,FALSE))</f>
        <v>42725</v>
      </c>
      <c r="H256" s="50" t="str">
        <f>IF(LEN($A256)=0,"",VLOOKUP($A256,'NPDES eRule - Appenidix A'!$A$10:$O$379,11,FALSE))</f>
        <v>5.10</v>
      </c>
      <c r="I256" s="50" t="str">
        <f>IF(LEN($A256)=0,"",VLOOKUP($A256,'NPDES eRule - Appenidix A'!$A$10:$O$379,12,FALSE))</f>
        <v/>
      </c>
      <c r="J256" s="50" t="str">
        <f>IF(LEN($A256)=0,"",VLOOKUP($A256,'NPDES eRule - Appenidix A'!$A$10:$O$379,13,FALSE))</f>
        <v>ICIS-NPDES</v>
      </c>
      <c r="K256" s="16" t="str">
        <f>IF(LEN($A256)=0,"",VLOOKUP($A256,'NPDES eRule - Appenidix A'!$A$10:$O$379,14,FALSE))</f>
        <v>Yes</v>
      </c>
    </row>
    <row r="257" spans="1:11" ht="38.25" x14ac:dyDescent="0.2">
      <c r="A257" s="8">
        <f t="shared" si="7"/>
        <v>231</v>
      </c>
      <c r="B257" s="13" t="str">
        <f>VLOOKUP($A257,'NPDES eRule - Appenidix A'!$A$10:$J$379,2,FALSE)</f>
        <v>Value Received Date (Compliance Monitoring Activity)</v>
      </c>
      <c r="C257" s="69" t="s">
        <v>792</v>
      </c>
      <c r="D257" s="16" t="s">
        <v>783</v>
      </c>
      <c r="E257" s="16">
        <v>1</v>
      </c>
      <c r="F257" s="16">
        <f>IF(LEN($A257)=0,"",VLOOKUP($A257,'NPDES eRule - Appenidix A'!$A$10:$O$379,9,FALSE))</f>
        <v>2</v>
      </c>
      <c r="G257" s="51">
        <f>IF(LEN($A257)=0,"",VLOOKUP($A257,'NPDES eRule - Appenidix A'!$A$10:$O$379,10,FALSE))</f>
        <v>42725</v>
      </c>
      <c r="H257" s="51" t="str">
        <f>IF(LEN($A257)=0,"",VLOOKUP($A257,'NPDES eRule - Appenidix A'!$A$10:$O$379,11,FALSE))</f>
        <v>5.10</v>
      </c>
      <c r="I257" s="51" t="str">
        <f>IF(LEN($A257)=0,"",VLOOKUP($A257,'NPDES eRule - Appenidix A'!$A$10:$O$379,12,FALSE))</f>
        <v/>
      </c>
      <c r="J257" s="51" t="str">
        <f>IF(LEN($A257)=0,"",VLOOKUP($A257,'NPDES eRule - Appenidix A'!$A$10:$O$379,13,FALSE))</f>
        <v>ICIS-NPDES</v>
      </c>
      <c r="K257" s="16" t="str">
        <f>IF(LEN($A257)=0,"",VLOOKUP($A257,'NPDES eRule - Appenidix A'!$A$10:$O$379,14,FALSE))</f>
        <v>Yes</v>
      </c>
    </row>
    <row r="258" spans="1:11" ht="38.25" x14ac:dyDescent="0.2">
      <c r="A258" s="8">
        <f t="shared" si="7"/>
        <v>232</v>
      </c>
      <c r="B258" s="13" t="str">
        <f>VLOOKUP($A258,'NPDES eRule - Appenidix A'!$A$10:$J$379,2,FALSE)</f>
        <v>Value Type (Compliance Monitoring Activity)</v>
      </c>
      <c r="C258" s="69" t="s">
        <v>793</v>
      </c>
      <c r="D258" s="16" t="s">
        <v>783</v>
      </c>
      <c r="E258" s="16" t="s">
        <v>784</v>
      </c>
      <c r="F258" s="16">
        <f>IF(LEN($A258)=0,"",VLOOKUP($A258,'NPDES eRule - Appenidix A'!$A$10:$O$379,9,FALSE))</f>
        <v>2</v>
      </c>
      <c r="G258" s="51">
        <f>IF(LEN($A258)=0,"",VLOOKUP($A258,'NPDES eRule - Appenidix A'!$A$10:$O$379,10,FALSE))</f>
        <v>42725</v>
      </c>
      <c r="H258" s="51" t="str">
        <f>IF(LEN($A258)=0,"",VLOOKUP($A258,'NPDES eRule - Appenidix A'!$A$10:$O$379,11,FALSE))</f>
        <v>5.10</v>
      </c>
      <c r="I258" s="51" t="str">
        <f>IF(LEN($A258)=0,"",VLOOKUP($A258,'NPDES eRule - Appenidix A'!$A$10:$O$379,12,FALSE))</f>
        <v/>
      </c>
      <c r="J258" s="51" t="str">
        <f>IF(LEN($A258)=0,"",VLOOKUP($A258,'NPDES eRule - Appenidix A'!$A$10:$O$379,13,FALSE))</f>
        <v>ICIS-NPDES</v>
      </c>
      <c r="K258" s="16" t="str">
        <f>IF(LEN($A258)=0,"",VLOOKUP($A258,'NPDES eRule - Appenidix A'!$A$10:$O$379,14,FALSE))</f>
        <v>Yes</v>
      </c>
    </row>
    <row r="259" spans="1:11" ht="38.25" x14ac:dyDescent="0.2">
      <c r="A259" s="8">
        <f t="shared" si="7"/>
        <v>233</v>
      </c>
      <c r="B259" s="13" t="str">
        <f>VLOOKUP($A259,'NPDES eRule - Appenidix A'!$A$10:$J$379,2,FALSE)</f>
        <v>Value Qualifier (Compliance Monitoring Activity)</v>
      </c>
      <c r="C259" s="69" t="s">
        <v>794</v>
      </c>
      <c r="D259" s="17" t="s">
        <v>783</v>
      </c>
      <c r="E259" s="17" t="s">
        <v>784</v>
      </c>
      <c r="F259" s="17">
        <f>IF(LEN($A259)=0,"",VLOOKUP($A259,'NPDES eRule - Appenidix A'!$A$10:$O$379,9,FALSE))</f>
        <v>2</v>
      </c>
      <c r="G259" s="50">
        <f>IF(LEN($A259)=0,"",VLOOKUP($A259,'NPDES eRule - Appenidix A'!$A$10:$O$379,10,FALSE))</f>
        <v>42725</v>
      </c>
      <c r="H259" s="50" t="str">
        <f>IF(LEN($A259)=0,"",VLOOKUP($A259,'NPDES eRule - Appenidix A'!$A$10:$O$379,11,FALSE))</f>
        <v>5.10</v>
      </c>
      <c r="I259" s="50" t="str">
        <f>IF(LEN($A259)=0,"",VLOOKUP($A259,'NPDES eRule - Appenidix A'!$A$10:$O$379,12,FALSE))</f>
        <v/>
      </c>
      <c r="J259" s="50" t="str">
        <f>IF(LEN($A259)=0,"",VLOOKUP($A259,'NPDES eRule - Appenidix A'!$A$10:$O$379,13,FALSE))</f>
        <v>ICIS-NPDES</v>
      </c>
      <c r="K259" s="16" t="str">
        <f>IF(LEN($A259)=0,"",VLOOKUP($A259,'NPDES eRule - Appenidix A'!$A$10:$O$379,14,FALSE))</f>
        <v>Yes</v>
      </c>
    </row>
    <row r="260" spans="1:11" ht="44.1" customHeight="1" x14ac:dyDescent="0.2">
      <c r="A260" s="54"/>
      <c r="B260" s="30" t="s">
        <v>795</v>
      </c>
      <c r="C260" s="75"/>
      <c r="D260" s="36"/>
      <c r="E260" s="36"/>
      <c r="F260" s="36" t="str">
        <f>IF(LEN($A260)=0,"",VLOOKUP($A260,'NPDES eRule - Appenidix A'!$A$10:$O$379,9,FALSE))</f>
        <v/>
      </c>
      <c r="G260" s="55" t="str">
        <f>IF(LEN($A260)=0,"",VLOOKUP($A260,'NPDES eRule - Appenidix A'!$A$10:$O$379,10,FALSE))</f>
        <v/>
      </c>
      <c r="H260" s="55" t="str">
        <f>IF(LEN($A260)=0,"",VLOOKUP($A260,'NPDES eRule - Appenidix A'!$A$10:$O$379,11,FALSE))</f>
        <v/>
      </c>
      <c r="I260" s="55" t="str">
        <f>IF(LEN($A260)=0,"",VLOOKUP($A260,'NPDES eRule - Appenidix A'!$A$10:$O$379,12,FALSE))</f>
        <v/>
      </c>
      <c r="J260" s="55" t="str">
        <f>IF(LEN($A260)=0,"",VLOOKUP($A260,'NPDES eRule - Appenidix A'!$A$10:$O$379,13,FALSE))</f>
        <v/>
      </c>
      <c r="K260" s="33" t="str">
        <f>IF(LEN($A260)=0,"",VLOOKUP($A260,'NPDES eRule - Appenidix A'!$A$10:$O$379,14,FALSE))</f>
        <v/>
      </c>
    </row>
    <row r="261" spans="1:11" ht="38.25" x14ac:dyDescent="0.2">
      <c r="A261" s="8">
        <f t="shared" si="7"/>
        <v>234</v>
      </c>
      <c r="B261" s="13" t="str">
        <f>VLOOKUP($A261,'NPDES eRule - Appenidix A'!$A$10:$J$379,2,FALSE)</f>
        <v>Program Report Received Date</v>
      </c>
      <c r="C261" s="69" t="s">
        <v>796</v>
      </c>
      <c r="D261" s="17" t="s">
        <v>797</v>
      </c>
      <c r="E261" s="17">
        <v>1</v>
      </c>
      <c r="F261" s="17">
        <f>IF(LEN($A261)=0,"",VLOOKUP($A261,'NPDES eRule - Appenidix A'!$A$10:$O$379,9,FALSE))</f>
        <v>3</v>
      </c>
      <c r="G261" s="50">
        <f>IF(LEN($A261)=0,"",VLOOKUP($A261,'NPDES eRule - Appenidix A'!$A$10:$O$379,10,FALSE))</f>
        <v>46012</v>
      </c>
      <c r="H261" s="50" t="str">
        <f>IF(LEN($A261)=0,"",VLOOKUP($A261,'NPDES eRule - Appenidix A'!$A$10:$O$379,11,FALSE))</f>
        <v>5.10</v>
      </c>
      <c r="I261" s="50" t="str">
        <f>IF(LEN($A261)=0,"",VLOOKUP($A261,'NPDES eRule - Appenidix A'!$A$10:$O$379,12,FALSE))</f>
        <v/>
      </c>
      <c r="J261" s="50" t="str">
        <f>IF(LEN($A261)=0,"",VLOOKUP($A261,'NPDES eRule - Appenidix A'!$A$10:$O$379,13,FALSE))</f>
        <v>OECA Data Store</v>
      </c>
      <c r="K261" s="16" t="str">
        <f>IF(LEN($A261)=0,"",VLOOKUP($A261,'NPDES eRule - Appenidix A'!$A$10:$O$379,14,FALSE))</f>
        <v>Yes</v>
      </c>
    </row>
    <row r="262" spans="1:11" ht="38.25" x14ac:dyDescent="0.2">
      <c r="A262" s="8">
        <f t="shared" si="7"/>
        <v>235</v>
      </c>
      <c r="B262" s="13" t="str">
        <f>VLOOKUP($A262,'NPDES eRule - Appenidix A'!$A$10:$J$379,2,FALSE)</f>
        <v>Program Report Event ID</v>
      </c>
      <c r="C262" s="69" t="s">
        <v>798</v>
      </c>
      <c r="D262" s="17" t="s">
        <v>797</v>
      </c>
      <c r="E262" s="17">
        <v>1</v>
      </c>
      <c r="F262" s="17">
        <f>IF(LEN($A262)=0,"",VLOOKUP($A262,'NPDES eRule - Appenidix A'!$A$10:$O$379,9,FALSE))</f>
        <v>3</v>
      </c>
      <c r="G262" s="50">
        <f>IF(LEN($A262)=0,"",VLOOKUP($A262,'NPDES eRule - Appenidix A'!$A$10:$O$379,10,FALSE))</f>
        <v>46012</v>
      </c>
      <c r="H262" s="50" t="str">
        <f>IF(LEN($A262)=0,"",VLOOKUP($A262,'NPDES eRule - Appenidix A'!$A$10:$O$379,11,FALSE))</f>
        <v>5.10</v>
      </c>
      <c r="I262" s="50" t="str">
        <f>IF(LEN($A262)=0,"",VLOOKUP($A262,'NPDES eRule - Appenidix A'!$A$10:$O$379,12,FALSE))</f>
        <v/>
      </c>
      <c r="J262" s="50" t="str">
        <f>IF(LEN($A262)=0,"",VLOOKUP($A262,'NPDES eRule - Appenidix A'!$A$10:$O$379,13,FALSE))</f>
        <v>OECA Data Store</v>
      </c>
      <c r="K262" s="16" t="str">
        <f>IF(LEN($A262)=0,"",VLOOKUP($A262,'NPDES eRule - Appenidix A'!$A$10:$O$379,14,FALSE))</f>
        <v>Yes</v>
      </c>
    </row>
    <row r="263" spans="1:11" ht="51" x14ac:dyDescent="0.2">
      <c r="A263" s="8">
        <f t="shared" si="7"/>
        <v>236</v>
      </c>
      <c r="B263" s="13" t="str">
        <f>VLOOKUP($A263,'NPDES eRule - Appenidix A'!$A$10:$J$379,2,FALSE)</f>
        <v>Start Date of Reporting Period (Program Report)</v>
      </c>
      <c r="C263" s="69" t="s">
        <v>799</v>
      </c>
      <c r="D263" s="16" t="s">
        <v>797</v>
      </c>
      <c r="E263" s="17" t="s">
        <v>800</v>
      </c>
      <c r="F263" s="17">
        <f>IF(LEN($A263)=0,"",VLOOKUP($A263,'NPDES eRule - Appenidix A'!$A$10:$O$379,9,FALSE))</f>
        <v>3</v>
      </c>
      <c r="G263" s="50">
        <f>IF(LEN($A263)=0,"",VLOOKUP($A263,'NPDES eRule - Appenidix A'!$A$10:$O$379,10,FALSE))</f>
        <v>46012</v>
      </c>
      <c r="H263" s="50" t="str">
        <f>IF(LEN($A263)=0,"",VLOOKUP($A263,'NPDES eRule - Appenidix A'!$A$10:$O$379,11,FALSE))</f>
        <v>5.10</v>
      </c>
      <c r="I263" s="50" t="str">
        <f>IF(LEN($A263)=0,"",VLOOKUP($A263,'NPDES eRule - Appenidix A'!$A$10:$O$379,12,FALSE))</f>
        <v/>
      </c>
      <c r="J263" s="50" t="str">
        <f>IF(LEN($A263)=0,"",VLOOKUP($A263,'NPDES eRule - Appenidix A'!$A$10:$O$379,13,FALSE))</f>
        <v>OECA Data Store</v>
      </c>
      <c r="K263" s="16" t="str">
        <f>IF(LEN($A263)=0,"",VLOOKUP($A263,'NPDES eRule - Appenidix A'!$A$10:$O$379,14,FALSE))</f>
        <v>Yes</v>
      </c>
    </row>
    <row r="264" spans="1:11" ht="51" x14ac:dyDescent="0.2">
      <c r="A264" s="8">
        <f t="shared" si="7"/>
        <v>237</v>
      </c>
      <c r="B264" s="13" t="str">
        <f>VLOOKUP($A264,'NPDES eRule - Appenidix A'!$A$10:$J$379,2,FALSE)</f>
        <v>End Date of Reporting Period (Program Report)</v>
      </c>
      <c r="C264" s="69" t="s">
        <v>801</v>
      </c>
      <c r="D264" s="17" t="s">
        <v>797</v>
      </c>
      <c r="E264" s="17" t="s">
        <v>800</v>
      </c>
      <c r="F264" s="17">
        <f>IF(LEN($A264)=0,"",VLOOKUP($A264,'NPDES eRule - Appenidix A'!$A$10:$O$379,9,FALSE))</f>
        <v>3</v>
      </c>
      <c r="G264" s="50">
        <f>IF(LEN($A264)=0,"",VLOOKUP($A264,'NPDES eRule - Appenidix A'!$A$10:$O$379,10,FALSE))</f>
        <v>46012</v>
      </c>
      <c r="H264" s="50" t="str">
        <f>IF(LEN($A264)=0,"",VLOOKUP($A264,'NPDES eRule - Appenidix A'!$A$10:$O$379,11,FALSE))</f>
        <v>5.10</v>
      </c>
      <c r="I264" s="50" t="str">
        <f>IF(LEN($A264)=0,"",VLOOKUP($A264,'NPDES eRule - Appenidix A'!$A$10:$O$379,12,FALSE))</f>
        <v/>
      </c>
      <c r="J264" s="50" t="str">
        <f>IF(LEN($A264)=0,"",VLOOKUP($A264,'NPDES eRule - Appenidix A'!$A$10:$O$379,13,FALSE))</f>
        <v>OECA Data Store</v>
      </c>
      <c r="K264" s="16" t="str">
        <f>IF(LEN($A264)=0,"",VLOOKUP($A264,'NPDES eRule - Appenidix A'!$A$10:$O$379,14,FALSE))</f>
        <v>Yes</v>
      </c>
    </row>
    <row r="265" spans="1:11" ht="76.5" x14ac:dyDescent="0.2">
      <c r="A265" s="8">
        <f t="shared" si="7"/>
        <v>238</v>
      </c>
      <c r="B265" s="13" t="str">
        <f>VLOOKUP($A265,'NPDES eRule - Appenidix A'!$A$10:$J$379,2,FALSE)</f>
        <v>NPDES Data Group Number (Program Report)</v>
      </c>
      <c r="C265" s="69" t="s">
        <v>802</v>
      </c>
      <c r="D265" s="17" t="s">
        <v>797</v>
      </c>
      <c r="E265" s="17" t="s">
        <v>803</v>
      </c>
      <c r="F265" s="17">
        <f>IF(LEN($A265)=0,"",VLOOKUP($A265,'NPDES eRule - Appenidix A'!$A$10:$O$379,9,FALSE))</f>
        <v>3</v>
      </c>
      <c r="G265" s="50">
        <f>IF(LEN($A265)=0,"",VLOOKUP($A265,'NPDES eRule - Appenidix A'!$A$10:$O$379,10,FALSE))</f>
        <v>46012</v>
      </c>
      <c r="H265" s="50" t="str">
        <f>IF(LEN($A265)=0,"",VLOOKUP($A265,'NPDES eRule - Appenidix A'!$A$10:$O$379,11,FALSE))</f>
        <v>5.10</v>
      </c>
      <c r="I265" s="50" t="str">
        <f>IF(LEN($A265)=0,"",VLOOKUP($A265,'NPDES eRule - Appenidix A'!$A$10:$O$379,12,FALSE))</f>
        <v/>
      </c>
      <c r="J265" s="50" t="str">
        <f>IF(LEN($A265)=0,"",VLOOKUP($A265,'NPDES eRule - Appenidix A'!$A$10:$O$379,13,FALSE))</f>
        <v>OECA Data Store</v>
      </c>
      <c r="K265" s="16" t="str">
        <f>IF(LEN($A265)=0,"",VLOOKUP($A265,'NPDES eRule - Appenidix A'!$A$10:$O$379,14,FALSE))</f>
        <v>Yes</v>
      </c>
    </row>
    <row r="266" spans="1:11" ht="89.45" customHeight="1" x14ac:dyDescent="0.2">
      <c r="A266" s="54"/>
      <c r="B266" s="30" t="s">
        <v>804</v>
      </c>
      <c r="C266" s="75"/>
      <c r="D266" s="36"/>
      <c r="E266" s="36"/>
      <c r="F266" s="36" t="str">
        <f>IF(LEN($A266)=0,"",VLOOKUP($A266,'NPDES eRule - Appenidix A'!$A$10:$O$379,9,FALSE))</f>
        <v/>
      </c>
      <c r="G266" s="55" t="str">
        <f>IF(LEN($A266)=0,"",VLOOKUP($A266,'NPDES eRule - Appenidix A'!$A$10:$O$379,10,FALSE))</f>
        <v/>
      </c>
      <c r="H266" s="55" t="str">
        <f>IF(LEN($A266)=0,"",VLOOKUP($A266,'NPDES eRule - Appenidix A'!$A$10:$O$379,11,FALSE))</f>
        <v/>
      </c>
      <c r="I266" s="55" t="str">
        <f>IF(LEN($A266)=0,"",VLOOKUP($A266,'NPDES eRule - Appenidix A'!$A$10:$O$379,12,FALSE))</f>
        <v/>
      </c>
      <c r="J266" s="55" t="str">
        <f>IF(LEN($A266)=0,"",VLOOKUP($A266,'NPDES eRule - Appenidix A'!$A$10:$O$379,13,FALSE))</f>
        <v/>
      </c>
      <c r="K266" s="33" t="str">
        <f>IF(LEN($A266)=0,"",VLOOKUP($A266,'NPDES eRule - Appenidix A'!$A$10:$O$379,14,FALSE))</f>
        <v/>
      </c>
    </row>
    <row r="267" spans="1:11" ht="89.25" x14ac:dyDescent="0.2">
      <c r="A267" s="8">
        <f t="shared" si="7"/>
        <v>239</v>
      </c>
      <c r="B267" s="13" t="str">
        <f>VLOOKUP($A267,'NPDES eRule - Appenidix A'!$A$10:$J$379,2,FALSE)</f>
        <v>Biosolids or Sewage Sludge Treatment Processes</v>
      </c>
      <c r="C267" s="69" t="s">
        <v>805</v>
      </c>
      <c r="D267" s="16" t="s">
        <v>806</v>
      </c>
      <c r="E267" s="16">
        <v>4</v>
      </c>
      <c r="F267" s="16">
        <f>IF(LEN($A267)=0,"",VLOOKUP($A267,'NPDES eRule - Appenidix A'!$A$10:$O$379,9,FALSE))</f>
        <v>3</v>
      </c>
      <c r="G267" s="51">
        <f>IF(LEN($A267)=0,"",VLOOKUP($A267,'NPDES eRule - Appenidix A'!$A$10:$O$379,10,FALSE))</f>
        <v>46012</v>
      </c>
      <c r="H267" s="51" t="str">
        <f>IF(LEN($A267)=0,"",VLOOKUP($A267,'NPDES eRule - Appenidix A'!$A$10:$O$379,11,FALSE))</f>
        <v>5.16</v>
      </c>
      <c r="I267" s="51">
        <f>IF(LEN($A267)=0,"",VLOOKUP($A267,'NPDES eRule - Appenidix A'!$A$10:$O$379,12,FALSE))</f>
        <v>0</v>
      </c>
      <c r="J267" s="51" t="str">
        <f>IF(LEN($A267)=0,"",VLOOKUP($A267,'NPDES eRule - Appenidix A'!$A$10:$O$379,13,FALSE))</f>
        <v>OECA Data Store</v>
      </c>
      <c r="K267" s="16" t="str">
        <f>IF(LEN($A267)=0,"",VLOOKUP($A267,'NPDES eRule - Appenidix A'!$A$10:$O$379,14,FALSE))</f>
        <v>No</v>
      </c>
    </row>
    <row r="268" spans="1:11" ht="76.5" x14ac:dyDescent="0.2">
      <c r="A268" s="8">
        <f t="shared" si="7"/>
        <v>240</v>
      </c>
      <c r="B268" s="13" t="str">
        <f>VLOOKUP($A268,'NPDES eRule - Appenidix A'!$A$10:$J$379,2,FALSE)</f>
        <v>Biosolids or Sewage Sludge Analytical Methods</v>
      </c>
      <c r="C268" s="69" t="s">
        <v>807</v>
      </c>
      <c r="D268" s="16" t="s">
        <v>808</v>
      </c>
      <c r="E268" s="16">
        <v>4</v>
      </c>
      <c r="F268" s="16">
        <f>IF(LEN($A268)=0,"",VLOOKUP($A268,'NPDES eRule - Appenidix A'!$A$10:$O$379,9,FALSE))</f>
        <v>3</v>
      </c>
      <c r="G268" s="51">
        <f>IF(LEN($A268)=0,"",VLOOKUP($A268,'NPDES eRule - Appenidix A'!$A$10:$O$379,10,FALSE))</f>
        <v>46012</v>
      </c>
      <c r="H268" s="51" t="str">
        <f>IF(LEN($A268)=0,"",VLOOKUP($A268,'NPDES eRule - Appenidix A'!$A$10:$O$379,11,FALSE))</f>
        <v>5.16</v>
      </c>
      <c r="I268" s="51">
        <f>IF(LEN($A268)=0,"",VLOOKUP($A268,'NPDES eRule - Appenidix A'!$A$10:$O$379,12,FALSE))</f>
        <v>0</v>
      </c>
      <c r="J268" s="51" t="str">
        <f>IF(LEN($A268)=0,"",VLOOKUP($A268,'NPDES eRule - Appenidix A'!$A$10:$O$379,13,FALSE))</f>
        <v>OECA Data Store</v>
      </c>
      <c r="K268" s="16" t="str">
        <f>IF(LEN($A268)=0,"",VLOOKUP($A268,'NPDES eRule - Appenidix A'!$A$10:$O$379,14,FALSE))</f>
        <v>No</v>
      </c>
    </row>
    <row r="269" spans="1:11" ht="63.75" x14ac:dyDescent="0.2">
      <c r="A269" s="8">
        <f t="shared" si="7"/>
        <v>241</v>
      </c>
      <c r="B269" s="13" t="str">
        <f>VLOOKUP($A269,'NPDES eRule - Appenidix A'!$A$10:$J$379,2,FALSE)</f>
        <v>Biosolids or Sewage Sludge Form</v>
      </c>
      <c r="C269" s="69" t="s">
        <v>809</v>
      </c>
      <c r="D269" s="16" t="s">
        <v>806</v>
      </c>
      <c r="E269" s="16">
        <v>4</v>
      </c>
      <c r="F269" s="16">
        <f>IF(LEN($A269)=0,"",VLOOKUP($A269,'NPDES eRule - Appenidix A'!$A$10:$O$379,9,FALSE))</f>
        <v>3</v>
      </c>
      <c r="G269" s="51">
        <f>IF(LEN($A269)=0,"",VLOOKUP($A269,'NPDES eRule - Appenidix A'!$A$10:$O$379,10,FALSE))</f>
        <v>46012</v>
      </c>
      <c r="H269" s="51" t="str">
        <f>IF(LEN($A269)=0,"",VLOOKUP($A269,'NPDES eRule - Appenidix A'!$A$10:$O$379,11,FALSE))</f>
        <v>5.16</v>
      </c>
      <c r="I269" s="51">
        <f>IF(LEN($A269)=0,"",VLOOKUP($A269,'NPDES eRule - Appenidix A'!$A$10:$O$379,12,FALSE))</f>
        <v>0</v>
      </c>
      <c r="J269" s="51" t="str">
        <f>IF(LEN($A269)=0,"",VLOOKUP($A269,'NPDES eRule - Appenidix A'!$A$10:$O$379,13,FALSE))</f>
        <v>OECA Data Store</v>
      </c>
      <c r="K269" s="16" t="str">
        <f>IF(LEN($A269)=0,"",VLOOKUP($A269,'NPDES eRule - Appenidix A'!$A$10:$O$379,14,FALSE))</f>
        <v>No</v>
      </c>
    </row>
    <row r="270" spans="1:11" ht="76.5" x14ac:dyDescent="0.2">
      <c r="A270" s="8">
        <f t="shared" si="7"/>
        <v>242</v>
      </c>
      <c r="B270" s="13" t="str">
        <f>VLOOKUP($A270,'NPDES eRule - Appenidix A'!$A$10:$J$379,2,FALSE)</f>
        <v>Biosolids or Sewage Sludge Management Practice</v>
      </c>
      <c r="C270" s="69" t="s">
        <v>810</v>
      </c>
      <c r="D270" s="16" t="s">
        <v>806</v>
      </c>
      <c r="E270" s="16">
        <v>4</v>
      </c>
      <c r="F270" s="16">
        <f>IF(LEN($A270)=0,"",VLOOKUP($A270,'NPDES eRule - Appenidix A'!$A$10:$O$379,9,FALSE))</f>
        <v>3</v>
      </c>
      <c r="G270" s="51">
        <f>IF(LEN($A270)=0,"",VLOOKUP($A270,'NPDES eRule - Appenidix A'!$A$10:$O$379,10,FALSE))</f>
        <v>46012</v>
      </c>
      <c r="H270" s="51" t="str">
        <f>IF(LEN($A270)=0,"",VLOOKUP($A270,'NPDES eRule - Appenidix A'!$A$10:$O$379,11,FALSE))</f>
        <v>5.16</v>
      </c>
      <c r="I270" s="51">
        <f>IF(LEN($A270)=0,"",VLOOKUP($A270,'NPDES eRule - Appenidix A'!$A$10:$O$379,12,FALSE))</f>
        <v>0</v>
      </c>
      <c r="J270" s="51" t="str">
        <f>IF(LEN($A270)=0,"",VLOOKUP($A270,'NPDES eRule - Appenidix A'!$A$10:$O$379,13,FALSE))</f>
        <v>OECA Data Store</v>
      </c>
      <c r="K270" s="16" t="str">
        <f>IF(LEN($A270)=0,"",VLOOKUP($A270,'NPDES eRule - Appenidix A'!$A$10:$O$379,14,FALSE))</f>
        <v>No</v>
      </c>
    </row>
    <row r="271" spans="1:11" ht="63.75" x14ac:dyDescent="0.2">
      <c r="A271" s="8">
        <f t="shared" si="7"/>
        <v>243</v>
      </c>
      <c r="B271" s="13" t="str">
        <f>VLOOKUP($A271,'NPDES eRule - Appenidix A'!$A$10:$J$379,2,FALSE)</f>
        <v>Biosolids or Sewage Sludge Pathogen Class</v>
      </c>
      <c r="C271" s="69" t="s">
        <v>811</v>
      </c>
      <c r="D271" s="16" t="s">
        <v>806</v>
      </c>
      <c r="E271" s="16">
        <v>4</v>
      </c>
      <c r="F271" s="16">
        <f>IF(LEN($A271)=0,"",VLOOKUP($A271,'NPDES eRule - Appenidix A'!$A$10:$O$379,9,FALSE))</f>
        <v>3</v>
      </c>
      <c r="G271" s="51">
        <f>IF(LEN($A271)=0,"",VLOOKUP($A271,'NPDES eRule - Appenidix A'!$A$10:$O$379,10,FALSE))</f>
        <v>46012</v>
      </c>
      <c r="H271" s="51" t="str">
        <f>IF(LEN($A271)=0,"",VLOOKUP($A271,'NPDES eRule - Appenidix A'!$A$10:$O$379,11,FALSE))</f>
        <v>5.16</v>
      </c>
      <c r="I271" s="51">
        <f>IF(LEN($A271)=0,"",VLOOKUP($A271,'NPDES eRule - Appenidix A'!$A$10:$O$379,12,FALSE))</f>
        <v>0</v>
      </c>
      <c r="J271" s="51" t="str">
        <f>IF(LEN($A271)=0,"",VLOOKUP($A271,'NPDES eRule - Appenidix A'!$A$10:$O$379,13,FALSE))</f>
        <v>OECA Data Store</v>
      </c>
      <c r="K271" s="16" t="str">
        <f>IF(LEN($A271)=0,"",VLOOKUP($A271,'NPDES eRule - Appenidix A'!$A$10:$O$379,14,FALSE))</f>
        <v>No</v>
      </c>
    </row>
    <row r="272" spans="1:11" ht="63.75" x14ac:dyDescent="0.2">
      <c r="A272" s="8">
        <f t="shared" si="7"/>
        <v>244</v>
      </c>
      <c r="B272" s="13" t="str">
        <f>VLOOKUP($A272,'NPDES eRule - Appenidix A'!$A$10:$J$379,2,FALSE)</f>
        <v>Biosolids or Sewage Sludge Amount (Program Report)</v>
      </c>
      <c r="C272" s="69" t="s">
        <v>812</v>
      </c>
      <c r="D272" s="16" t="s">
        <v>806</v>
      </c>
      <c r="E272" s="16">
        <v>4</v>
      </c>
      <c r="F272" s="16">
        <f>IF(LEN($A272)=0,"",VLOOKUP($A272,'NPDES eRule - Appenidix A'!$A$10:$O$379,9,FALSE))</f>
        <v>3</v>
      </c>
      <c r="G272" s="51">
        <f>IF(LEN($A272)=0,"",VLOOKUP($A272,'NPDES eRule - Appenidix A'!$A$10:$O$379,10,FALSE))</f>
        <v>46012</v>
      </c>
      <c r="H272" s="51" t="str">
        <f>IF(LEN($A272)=0,"",VLOOKUP($A272,'NPDES eRule - Appenidix A'!$A$10:$O$379,11,FALSE))</f>
        <v>5.16</v>
      </c>
      <c r="I272" s="51">
        <f>IF(LEN($A272)=0,"",VLOOKUP($A272,'NPDES eRule - Appenidix A'!$A$10:$O$379,12,FALSE))</f>
        <v>0</v>
      </c>
      <c r="J272" s="51" t="str">
        <f>IF(LEN($A272)=0,"",VLOOKUP($A272,'NPDES eRule - Appenidix A'!$A$10:$O$379,13,FALSE))</f>
        <v>OECA Data Store</v>
      </c>
      <c r="K272" s="16" t="str">
        <f>IF(LEN($A272)=0,"",VLOOKUP($A272,'NPDES eRule - Appenidix A'!$A$10:$O$379,14,FALSE))</f>
        <v>No</v>
      </c>
    </row>
    <row r="273" spans="1:11" ht="89.25" x14ac:dyDescent="0.2">
      <c r="A273" s="8">
        <f t="shared" si="7"/>
        <v>245</v>
      </c>
      <c r="B273" s="13" t="str">
        <f>VLOOKUP($A273,'NPDES eRule - Appenidix A'!$A$10:$J$379,2,FALSE)</f>
        <v>Biosolids or Sewage Sludge Pathogen Reduction Options</v>
      </c>
      <c r="C273" s="69" t="s">
        <v>813</v>
      </c>
      <c r="D273" s="16" t="s">
        <v>806</v>
      </c>
      <c r="E273" s="16">
        <v>4</v>
      </c>
      <c r="F273" s="16">
        <f>IF(LEN($A273)=0,"",VLOOKUP($A273,'NPDES eRule - Appenidix A'!$A$10:$O$379,9,FALSE))</f>
        <v>3</v>
      </c>
      <c r="G273" s="51">
        <f>IF(LEN($A273)=0,"",VLOOKUP($A273,'NPDES eRule - Appenidix A'!$A$10:$O$379,10,FALSE))</f>
        <v>46012</v>
      </c>
      <c r="H273" s="51" t="str">
        <f>IF(LEN($A273)=0,"",VLOOKUP($A273,'NPDES eRule - Appenidix A'!$A$10:$O$379,11,FALSE))</f>
        <v>5.16</v>
      </c>
      <c r="I273" s="51">
        <f>IF(LEN($A273)=0,"",VLOOKUP($A273,'NPDES eRule - Appenidix A'!$A$10:$O$379,12,FALSE))</f>
        <v>0</v>
      </c>
      <c r="J273" s="51" t="str">
        <f>IF(LEN($A273)=0,"",VLOOKUP($A273,'NPDES eRule - Appenidix A'!$A$10:$O$379,13,FALSE))</f>
        <v>OECA Data Store</v>
      </c>
      <c r="K273" s="16" t="str">
        <f>IF(LEN($A273)=0,"",VLOOKUP($A273,'NPDES eRule - Appenidix A'!$A$10:$O$379,14,FALSE))</f>
        <v>No</v>
      </c>
    </row>
    <row r="274" spans="1:11" ht="76.5" x14ac:dyDescent="0.2">
      <c r="A274" s="8">
        <f t="shared" si="7"/>
        <v>246</v>
      </c>
      <c r="B274" s="13" t="str">
        <f>VLOOKUP($A274,'NPDES eRule - Appenidix A'!$A$10:$J$379,2,FALSE)</f>
        <v>Biosolids or Sewage Sludge Vector Attraction Reduction Options</v>
      </c>
      <c r="C274" s="69" t="s">
        <v>814</v>
      </c>
      <c r="D274" s="16" t="s">
        <v>806</v>
      </c>
      <c r="E274" s="16">
        <v>4</v>
      </c>
      <c r="F274" s="16">
        <f>IF(LEN($A274)=0,"",VLOOKUP($A274,'NPDES eRule - Appenidix A'!$A$10:$O$379,9,FALSE))</f>
        <v>3</v>
      </c>
      <c r="G274" s="51">
        <f>IF(LEN($A274)=0,"",VLOOKUP($A274,'NPDES eRule - Appenidix A'!$A$10:$O$379,10,FALSE))</f>
        <v>46012</v>
      </c>
      <c r="H274" s="51" t="str">
        <f>IF(LEN($A274)=0,"",VLOOKUP($A274,'NPDES eRule - Appenidix A'!$A$10:$O$379,11,FALSE))</f>
        <v>5.16</v>
      </c>
      <c r="I274" s="51">
        <f>IF(LEN($A274)=0,"",VLOOKUP($A274,'NPDES eRule - Appenidix A'!$A$10:$O$379,12,FALSE))</f>
        <v>0</v>
      </c>
      <c r="J274" s="51" t="str">
        <f>IF(LEN($A274)=0,"",VLOOKUP($A274,'NPDES eRule - Appenidix A'!$A$10:$O$379,13,FALSE))</f>
        <v>OECA Data Store</v>
      </c>
      <c r="K274" s="16" t="str">
        <f>IF(LEN($A274)=0,"",VLOOKUP($A274,'NPDES eRule - Appenidix A'!$A$10:$O$379,14,FALSE))</f>
        <v>No</v>
      </c>
    </row>
    <row r="275" spans="1:11" ht="102" x14ac:dyDescent="0.2">
      <c r="A275" s="8">
        <f t="shared" si="7"/>
        <v>247</v>
      </c>
      <c r="B275" s="13" t="str">
        <f>VLOOKUP($A275,'NPDES eRule - Appenidix A'!$A$10:$J$379,2,FALSE)</f>
        <v>Biosolids or Sewage Sludge Monitored Parameter</v>
      </c>
      <c r="C275" s="69" t="s">
        <v>815</v>
      </c>
      <c r="D275" s="17" t="s">
        <v>806</v>
      </c>
      <c r="E275" s="17">
        <v>4</v>
      </c>
      <c r="F275" s="16">
        <f>IF(LEN($A275)=0,"",VLOOKUP($A275,'NPDES eRule - Appenidix A'!$A$10:$O$379,9,FALSE))</f>
        <v>3</v>
      </c>
      <c r="G275" s="51">
        <f>IF(LEN($A275)=0,"",VLOOKUP($A275,'NPDES eRule - Appenidix A'!$A$10:$O$379,10,FALSE))</f>
        <v>46012</v>
      </c>
      <c r="H275" s="51" t="str">
        <f>IF(LEN($A275)=0,"",VLOOKUP($A275,'NPDES eRule - Appenidix A'!$A$10:$O$379,11,FALSE))</f>
        <v>5.16</v>
      </c>
      <c r="I275" s="51">
        <f>IF(LEN($A275)=0,"",VLOOKUP($A275,'NPDES eRule - Appenidix A'!$A$10:$O$379,12,FALSE))</f>
        <v>0</v>
      </c>
      <c r="J275" s="51" t="str">
        <f>IF(LEN($A275)=0,"",VLOOKUP($A275,'NPDES eRule - Appenidix A'!$A$10:$O$379,13,FALSE))</f>
        <v>OECA Data Store</v>
      </c>
      <c r="K275" s="16" t="str">
        <f>IF(LEN($A275)=0,"",VLOOKUP($A275,'NPDES eRule - Appenidix A'!$A$10:$O$379,14,FALSE))</f>
        <v>No</v>
      </c>
    </row>
    <row r="276" spans="1:11" ht="25.5" x14ac:dyDescent="0.2">
      <c r="A276" s="8">
        <f t="shared" si="7"/>
        <v>248</v>
      </c>
      <c r="B276" s="13" t="str">
        <f>VLOOKUP($A276,'NPDES eRule - Appenidix A'!$A$10:$J$379,2,FALSE)</f>
        <v>Biosolids or Sewage Sludge Monitored Parameter Value</v>
      </c>
      <c r="C276" s="69" t="s">
        <v>816</v>
      </c>
      <c r="D276" s="17" t="s">
        <v>806</v>
      </c>
      <c r="E276" s="17">
        <v>4</v>
      </c>
      <c r="F276" s="16">
        <f>IF(LEN($A276)=0,"",VLOOKUP($A276,'NPDES eRule - Appenidix A'!$A$10:$O$379,9,FALSE))</f>
        <v>3</v>
      </c>
      <c r="G276" s="51">
        <f>IF(LEN($A276)=0,"",VLOOKUP($A276,'NPDES eRule - Appenidix A'!$A$10:$O$379,10,FALSE))</f>
        <v>46012</v>
      </c>
      <c r="H276" s="51" t="str">
        <f>IF(LEN($A276)=0,"",VLOOKUP($A276,'NPDES eRule - Appenidix A'!$A$10:$O$379,11,FALSE))</f>
        <v>5.16</v>
      </c>
      <c r="I276" s="51">
        <f>IF(LEN($A276)=0,"",VLOOKUP($A276,'NPDES eRule - Appenidix A'!$A$10:$O$379,12,FALSE))</f>
        <v>0</v>
      </c>
      <c r="J276" s="51" t="str">
        <f>IF(LEN($A276)=0,"",VLOOKUP($A276,'NPDES eRule - Appenidix A'!$A$10:$O$379,13,FALSE))</f>
        <v>OECA Data Store</v>
      </c>
      <c r="K276" s="16" t="str">
        <f>IF(LEN($A276)=0,"",VLOOKUP($A276,'NPDES eRule - Appenidix A'!$A$10:$O$379,14,FALSE))</f>
        <v>No</v>
      </c>
    </row>
    <row r="277" spans="1:11" ht="25.5" x14ac:dyDescent="0.2">
      <c r="A277" s="8">
        <f t="shared" si="7"/>
        <v>249</v>
      </c>
      <c r="B277" s="13" t="str">
        <f>VLOOKUP($A277,'NPDES eRule - Appenidix A'!$A$10:$J$379,2,FALSE)</f>
        <v>Biosolids or Sewage Sludge Monitored Parameter Units</v>
      </c>
      <c r="C277" s="69" t="s">
        <v>817</v>
      </c>
      <c r="D277" s="17" t="s">
        <v>806</v>
      </c>
      <c r="E277" s="17">
        <v>4</v>
      </c>
      <c r="F277" s="16">
        <f>IF(LEN($A277)=0,"",VLOOKUP($A277,'NPDES eRule - Appenidix A'!$A$10:$O$379,9,FALSE))</f>
        <v>3</v>
      </c>
      <c r="G277" s="51">
        <f>IF(LEN($A277)=0,"",VLOOKUP($A277,'NPDES eRule - Appenidix A'!$A$10:$O$379,10,FALSE))</f>
        <v>46012</v>
      </c>
      <c r="H277" s="51" t="str">
        <f>IF(LEN($A277)=0,"",VLOOKUP($A277,'NPDES eRule - Appenidix A'!$A$10:$O$379,11,FALSE))</f>
        <v>5.16</v>
      </c>
      <c r="I277" s="51">
        <f>IF(LEN($A277)=0,"",VLOOKUP($A277,'NPDES eRule - Appenidix A'!$A$10:$O$379,12,FALSE))</f>
        <v>0</v>
      </c>
      <c r="J277" s="51" t="str">
        <f>IF(LEN($A277)=0,"",VLOOKUP($A277,'NPDES eRule - Appenidix A'!$A$10:$O$379,13,FALSE))</f>
        <v>OECA Data Store</v>
      </c>
      <c r="K277" s="16" t="str">
        <f>IF(LEN($A277)=0,"",VLOOKUP($A277,'NPDES eRule - Appenidix A'!$A$10:$O$379,14,FALSE))</f>
        <v>No</v>
      </c>
    </row>
    <row r="278" spans="1:11" ht="63.75" x14ac:dyDescent="0.2">
      <c r="A278" s="8">
        <f t="shared" si="7"/>
        <v>250</v>
      </c>
      <c r="B278" s="13" t="str">
        <f>VLOOKUP($A278,'NPDES eRule - Appenidix A'!$A$10:$J$379,2,FALSE)</f>
        <v>Biosolids or Sewage Sludge Monitored Parameter End Date</v>
      </c>
      <c r="C278" s="69" t="s">
        <v>818</v>
      </c>
      <c r="D278" s="17" t="s">
        <v>806</v>
      </c>
      <c r="E278" s="17">
        <v>4</v>
      </c>
      <c r="F278" s="16">
        <f>IF(LEN($A278)=0,"",VLOOKUP($A278,'NPDES eRule - Appenidix A'!$A$10:$O$379,9,FALSE))</f>
        <v>3</v>
      </c>
      <c r="G278" s="51">
        <f>IF(LEN($A278)=0,"",VLOOKUP($A278,'NPDES eRule - Appenidix A'!$A$10:$O$379,10,FALSE))</f>
        <v>46012</v>
      </c>
      <c r="H278" s="51" t="str">
        <f>IF(LEN($A278)=0,"",VLOOKUP($A278,'NPDES eRule - Appenidix A'!$A$10:$O$379,11,FALSE))</f>
        <v>5.16</v>
      </c>
      <c r="I278" s="51">
        <f>IF(LEN($A278)=0,"",VLOOKUP($A278,'NPDES eRule - Appenidix A'!$A$10:$O$379,12,FALSE))</f>
        <v>0</v>
      </c>
      <c r="J278" s="51" t="str">
        <f>IF(LEN($A278)=0,"",VLOOKUP($A278,'NPDES eRule - Appenidix A'!$A$10:$O$379,13,FALSE))</f>
        <v>OECA Data Store</v>
      </c>
      <c r="K278" s="16" t="str">
        <f>IF(LEN($A278)=0,"",VLOOKUP($A278,'NPDES eRule - Appenidix A'!$A$10:$O$379,14,FALSE))</f>
        <v>No</v>
      </c>
    </row>
    <row r="279" spans="1:11" ht="76.5" x14ac:dyDescent="0.2">
      <c r="A279" s="8">
        <f t="shared" si="7"/>
        <v>251</v>
      </c>
      <c r="B279" s="13" t="str">
        <f>VLOOKUP($A279,'NPDES eRule - Appenidix A'!$A$10:$J$379,2,FALSE)</f>
        <v>Biosolids or Sewage Sludge—Surface Disposal Maximum Allowable Pollutant Concentration</v>
      </c>
      <c r="C279" s="69" t="s">
        <v>819</v>
      </c>
      <c r="D279" s="17" t="s">
        <v>820</v>
      </c>
      <c r="E279" s="17">
        <v>4</v>
      </c>
      <c r="F279" s="16">
        <f>IF(LEN($A279)=0,"",VLOOKUP($A279,'NPDES eRule - Appenidix A'!$A$10:$O$379,9,FALSE))</f>
        <v>3</v>
      </c>
      <c r="G279" s="51">
        <f>IF(LEN($A279)=0,"",VLOOKUP($A279,'NPDES eRule - Appenidix A'!$A$10:$O$379,10,FALSE))</f>
        <v>46012</v>
      </c>
      <c r="H279" s="51" t="str">
        <f>IF(LEN($A279)=0,"",VLOOKUP($A279,'NPDES eRule - Appenidix A'!$A$10:$O$379,11,FALSE))</f>
        <v>5.16</v>
      </c>
      <c r="I279" s="51">
        <f>IF(LEN($A279)=0,"",VLOOKUP($A279,'NPDES eRule - Appenidix A'!$A$10:$O$379,12,FALSE))</f>
        <v>0</v>
      </c>
      <c r="J279" s="51" t="str">
        <f>IF(LEN($A279)=0,"",VLOOKUP($A279,'NPDES eRule - Appenidix A'!$A$10:$O$379,13,FALSE))</f>
        <v>OECA Data Store</v>
      </c>
      <c r="K279" s="16" t="str">
        <f>IF(LEN($A279)=0,"",VLOOKUP($A279,'NPDES eRule - Appenidix A'!$A$10:$O$379,14,FALSE))</f>
        <v>No</v>
      </c>
    </row>
    <row r="280" spans="1:11" ht="178.5" x14ac:dyDescent="0.2">
      <c r="A280" s="8">
        <f t="shared" si="7"/>
        <v>252</v>
      </c>
      <c r="B280" s="13" t="str">
        <f>VLOOKUP($A280,'NPDES eRule - Appenidix A'!$A$10:$J$379,2,FALSE)</f>
        <v>Biosolids or Sewage Sludge—Violations</v>
      </c>
      <c r="C280" s="69" t="s">
        <v>821</v>
      </c>
      <c r="D280" s="17" t="s">
        <v>822</v>
      </c>
      <c r="E280" s="17">
        <v>4</v>
      </c>
      <c r="F280" s="16">
        <f>IF(LEN($A280)=0,"",VLOOKUP($A280,'NPDES eRule - Appenidix A'!$A$10:$O$379,9,FALSE))</f>
        <v>2</v>
      </c>
      <c r="G280" s="51">
        <f>IF(LEN($A280)=0,"",VLOOKUP($A280,'NPDES eRule - Appenidix A'!$A$10:$O$379,10,FALSE))</f>
        <v>42725</v>
      </c>
      <c r="H280" s="51" t="str">
        <f>IF(LEN($A280)=0,"",VLOOKUP($A280,'NPDES eRule - Appenidix A'!$A$10:$O$379,11,FALSE))</f>
        <v>5.16</v>
      </c>
      <c r="I280" s="51">
        <f>IF(LEN($A280)=0,"",VLOOKUP($A280,'NPDES eRule - Appenidix A'!$A$10:$O$379,12,FALSE))</f>
        <v>0</v>
      </c>
      <c r="J280" s="51" t="str">
        <f>IF(LEN($A280)=0,"",VLOOKUP($A280,'NPDES eRule - Appenidix A'!$A$10:$O$379,13,FALSE))</f>
        <v>ICIS-NPDES</v>
      </c>
      <c r="K280" s="16" t="str">
        <f>IF(LEN($A280)=0,"",VLOOKUP($A280,'NPDES eRule - Appenidix A'!$A$10:$O$379,14,FALSE))</f>
        <v>Yes</v>
      </c>
    </row>
    <row r="281" spans="1:11" ht="69.599999999999994" customHeight="1" x14ac:dyDescent="0.2">
      <c r="A281" s="54"/>
      <c r="B281" s="30" t="s">
        <v>823</v>
      </c>
      <c r="C281" s="75"/>
      <c r="D281" s="36"/>
      <c r="E281" s="36"/>
      <c r="F281" s="36" t="str">
        <f>IF(LEN($A281)=0,"",VLOOKUP($A281,'NPDES eRule - Appenidix A'!$A$10:$O$379,9,FALSE))</f>
        <v/>
      </c>
      <c r="G281" s="55" t="str">
        <f>IF(LEN($A281)=0,"",VLOOKUP($A281,'NPDES eRule - Appenidix A'!$A$10:$O$379,10,FALSE))</f>
        <v/>
      </c>
      <c r="H281" s="55" t="str">
        <f>IF(LEN($A281)=0,"",VLOOKUP($A281,'NPDES eRule - Appenidix A'!$A$10:$O$379,11,FALSE))</f>
        <v/>
      </c>
      <c r="I281" s="55" t="str">
        <f>IF(LEN($A281)=0,"",VLOOKUP($A281,'NPDES eRule - Appenidix A'!$A$10:$O$379,12,FALSE))</f>
        <v/>
      </c>
      <c r="J281" s="55" t="str">
        <f>IF(LEN($A281)=0,"",VLOOKUP($A281,'NPDES eRule - Appenidix A'!$A$10:$O$379,13,FALSE))</f>
        <v/>
      </c>
      <c r="K281" s="33" t="str">
        <f>IF(LEN($A281)=0,"",VLOOKUP($A281,'NPDES eRule - Appenidix A'!$A$10:$O$379,14,FALSE))</f>
        <v/>
      </c>
    </row>
    <row r="282" spans="1:11" ht="51" x14ac:dyDescent="0.2">
      <c r="A282" s="8">
        <f t="shared" ref="A282:A315" si="8">IF(LEN(A281)=0,A280+1,A281+1)</f>
        <v>253</v>
      </c>
      <c r="B282" s="13" t="str">
        <f>VLOOKUP($A282,'NPDES eRule - Appenidix A'!$A$10:$J$379,2,FALSE)</f>
        <v>CAFO Animal Types (Program Report)</v>
      </c>
      <c r="C282" s="69" t="s">
        <v>824</v>
      </c>
      <c r="D282" s="17" t="s">
        <v>825</v>
      </c>
      <c r="E282" s="17">
        <v>5</v>
      </c>
      <c r="F282" s="17">
        <f>IF(LEN($A282)=0,"",VLOOKUP($A282,'NPDES eRule - Appenidix A'!$A$10:$O$379,9,FALSE))</f>
        <v>3</v>
      </c>
      <c r="G282" s="50">
        <f>IF(LEN($A282)=0,"",VLOOKUP($A282,'NPDES eRule - Appenidix A'!$A$10:$O$379,10,FALSE))</f>
        <v>46012</v>
      </c>
      <c r="H282" s="50" t="str">
        <f>IF(LEN($A282)=0,"",VLOOKUP($A282,'NPDES eRule - Appenidix A'!$A$10:$O$379,11,FALSE))</f>
        <v>5.15</v>
      </c>
      <c r="I282" s="50" t="str">
        <f>IF(LEN($A282)=0,"",VLOOKUP($A282,'NPDES eRule - Appenidix A'!$A$10:$O$379,12,FALSE))</f>
        <v/>
      </c>
      <c r="J282" s="50" t="str">
        <f>IF(LEN($A282)=0,"",VLOOKUP($A282,'NPDES eRule - Appenidix A'!$A$10:$O$379,13,FALSE))</f>
        <v>OECA Data Store</v>
      </c>
      <c r="K282" s="16" t="str">
        <f>IF(LEN($A282)=0,"",VLOOKUP($A282,'NPDES eRule - Appenidix A'!$A$10:$O$379,14,FALSE))</f>
        <v>No</v>
      </c>
    </row>
    <row r="283" spans="1:11" ht="38.25" x14ac:dyDescent="0.2">
      <c r="A283" s="8">
        <f t="shared" si="8"/>
        <v>254</v>
      </c>
      <c r="B283" s="13" t="str">
        <f>VLOOKUP($A283,'NPDES eRule - Appenidix A'!$A$10:$J$379,2,FALSE)</f>
        <v>CAFO Animal Maximum Number (Program Report)</v>
      </c>
      <c r="C283" s="69" t="s">
        <v>826</v>
      </c>
      <c r="D283" s="17" t="s">
        <v>825</v>
      </c>
      <c r="E283" s="17">
        <v>5</v>
      </c>
      <c r="F283" s="17">
        <f>IF(LEN($A283)=0,"",VLOOKUP($A283,'NPDES eRule - Appenidix A'!$A$10:$O$379,9,FALSE))</f>
        <v>3</v>
      </c>
      <c r="G283" s="50">
        <f>IF(LEN($A283)=0,"",VLOOKUP($A283,'NPDES eRule - Appenidix A'!$A$10:$O$379,10,FALSE))</f>
        <v>46012</v>
      </c>
      <c r="H283" s="50" t="str">
        <f>IF(LEN($A283)=0,"",VLOOKUP($A283,'NPDES eRule - Appenidix A'!$A$10:$O$379,11,FALSE))</f>
        <v>5.15</v>
      </c>
      <c r="I283" s="50" t="str">
        <f>IF(LEN($A283)=0,"",VLOOKUP($A283,'NPDES eRule - Appenidix A'!$A$10:$O$379,12,FALSE))</f>
        <v/>
      </c>
      <c r="J283" s="50" t="str">
        <f>IF(LEN($A283)=0,"",VLOOKUP($A283,'NPDES eRule - Appenidix A'!$A$10:$O$379,13,FALSE))</f>
        <v>OECA Data Store</v>
      </c>
      <c r="K283" s="16" t="str">
        <f>IF(LEN($A283)=0,"",VLOOKUP($A283,'NPDES eRule - Appenidix A'!$A$10:$O$379,14,FALSE))</f>
        <v>No</v>
      </c>
    </row>
    <row r="284" spans="1:11" ht="25.5" x14ac:dyDescent="0.2">
      <c r="A284" s="8">
        <f t="shared" si="8"/>
        <v>255</v>
      </c>
      <c r="B284" s="13" t="str">
        <f>VLOOKUP($A284,'NPDES eRule - Appenidix A'!$A$10:$J$379,2,FALSE)</f>
        <v>CAFO Animal Maximum Number in Open Confinement (Program Report)</v>
      </c>
      <c r="C284" s="73" t="s">
        <v>827</v>
      </c>
      <c r="D284" s="17" t="s">
        <v>825</v>
      </c>
      <c r="E284" s="16">
        <v>5</v>
      </c>
      <c r="F284" s="16">
        <f>IF(LEN($A284)=0,"",VLOOKUP($A284,'NPDES eRule - Appenidix A'!$A$10:$O$379,9,FALSE))</f>
        <v>3</v>
      </c>
      <c r="G284" s="51">
        <f>IF(LEN($A284)=0,"",VLOOKUP($A284,'NPDES eRule - Appenidix A'!$A$10:$O$379,10,FALSE))</f>
        <v>46012</v>
      </c>
      <c r="H284" s="51" t="str">
        <f>IF(LEN($A284)=0,"",VLOOKUP($A284,'NPDES eRule - Appenidix A'!$A$10:$O$379,11,FALSE))</f>
        <v>5.15</v>
      </c>
      <c r="I284" s="51" t="str">
        <f>IF(LEN($A284)=0,"",VLOOKUP($A284,'NPDES eRule - Appenidix A'!$A$10:$O$379,12,FALSE))</f>
        <v/>
      </c>
      <c r="J284" s="51" t="str">
        <f>IF(LEN($A284)=0,"",VLOOKUP($A284,'NPDES eRule - Appenidix A'!$A$10:$O$379,13,FALSE))</f>
        <v>OECA Data Store</v>
      </c>
      <c r="K284" s="16" t="str">
        <f>IF(LEN($A284)=0,"",VLOOKUP($A284,'NPDES eRule - Appenidix A'!$A$10:$O$379,14,FALSE))</f>
        <v>No</v>
      </c>
    </row>
    <row r="285" spans="1:11" ht="25.5" x14ac:dyDescent="0.2">
      <c r="A285" s="8">
        <f t="shared" si="8"/>
        <v>256</v>
      </c>
      <c r="B285" s="13" t="str">
        <f>VLOOKUP($A285,'NPDES eRule - Appenidix A'!$A$10:$J$379,2,FALSE)</f>
        <v>CAFO MLPW (Program Report)</v>
      </c>
      <c r="C285" s="69" t="s">
        <v>828</v>
      </c>
      <c r="D285" s="16" t="s">
        <v>829</v>
      </c>
      <c r="E285" s="16">
        <v>5</v>
      </c>
      <c r="F285" s="16">
        <f>IF(LEN($A285)=0,"",VLOOKUP($A285,'NPDES eRule - Appenidix A'!$A$10:$O$379,9,FALSE))</f>
        <v>3</v>
      </c>
      <c r="G285" s="51">
        <f>IF(LEN($A285)=0,"",VLOOKUP($A285,'NPDES eRule - Appenidix A'!$A$10:$O$379,10,FALSE))</f>
        <v>46012</v>
      </c>
      <c r="H285" s="51" t="str">
        <f>IF(LEN($A285)=0,"",VLOOKUP($A285,'NPDES eRule - Appenidix A'!$A$10:$O$379,11,FALSE))</f>
        <v>5.15</v>
      </c>
      <c r="I285" s="51" t="str">
        <f>IF(LEN($A285)=0,"",VLOOKUP($A285,'NPDES eRule - Appenidix A'!$A$10:$O$379,12,FALSE))</f>
        <v/>
      </c>
      <c r="J285" s="51" t="str">
        <f>IF(LEN($A285)=0,"",VLOOKUP($A285,'NPDES eRule - Appenidix A'!$A$10:$O$379,13,FALSE))</f>
        <v>OECA Data Store</v>
      </c>
      <c r="K285" s="16" t="str">
        <f>IF(LEN($A285)=0,"",VLOOKUP($A285,'NPDES eRule - Appenidix A'!$A$10:$O$379,14,FALSE))</f>
        <v>No</v>
      </c>
    </row>
    <row r="286" spans="1:11" ht="25.5" x14ac:dyDescent="0.2">
      <c r="A286" s="8">
        <f t="shared" si="8"/>
        <v>257</v>
      </c>
      <c r="B286" s="13" t="str">
        <f>VLOOKUP($A286,'NPDES eRule - Appenidix A'!$A$10:$J$379,2,FALSE)</f>
        <v>CAFO MLPW Amounts (Program Report)</v>
      </c>
      <c r="C286" s="69" t="s">
        <v>830</v>
      </c>
      <c r="D286" s="16" t="s">
        <v>829</v>
      </c>
      <c r="E286" s="16">
        <v>5</v>
      </c>
      <c r="F286" s="16">
        <f>IF(LEN($A286)=0,"",VLOOKUP($A286,'NPDES eRule - Appenidix A'!$A$10:$O$379,9,FALSE))</f>
        <v>3</v>
      </c>
      <c r="G286" s="51">
        <f>IF(LEN($A286)=0,"",VLOOKUP($A286,'NPDES eRule - Appenidix A'!$A$10:$O$379,10,FALSE))</f>
        <v>46012</v>
      </c>
      <c r="H286" s="51" t="str">
        <f>IF(LEN($A286)=0,"",VLOOKUP($A286,'NPDES eRule - Appenidix A'!$A$10:$O$379,11,FALSE))</f>
        <v>5.15</v>
      </c>
      <c r="I286" s="51" t="str">
        <f>IF(LEN($A286)=0,"",VLOOKUP($A286,'NPDES eRule - Appenidix A'!$A$10:$O$379,12,FALSE))</f>
        <v/>
      </c>
      <c r="J286" s="51" t="str">
        <f>IF(LEN($A286)=0,"",VLOOKUP($A286,'NPDES eRule - Appenidix A'!$A$10:$O$379,13,FALSE))</f>
        <v>OECA Data Store</v>
      </c>
      <c r="K286" s="16" t="str">
        <f>IF(LEN($A286)=0,"",VLOOKUP($A286,'NPDES eRule - Appenidix A'!$A$10:$O$379,14,FALSE))</f>
        <v>No</v>
      </c>
    </row>
    <row r="287" spans="1:11" ht="25.5" x14ac:dyDescent="0.2">
      <c r="A287" s="8">
        <f t="shared" si="8"/>
        <v>258</v>
      </c>
      <c r="B287" s="13" t="str">
        <f>VLOOKUP($A287,'NPDES eRule - Appenidix A'!$A$10:$J$379,2,FALSE)</f>
        <v>CAFO MLPW Amounts Units (Program Report)</v>
      </c>
      <c r="C287" s="69" t="s">
        <v>831</v>
      </c>
      <c r="D287" s="16" t="s">
        <v>829</v>
      </c>
      <c r="E287" s="16">
        <v>5</v>
      </c>
      <c r="F287" s="16">
        <f>IF(LEN($A287)=0,"",VLOOKUP($A287,'NPDES eRule - Appenidix A'!$A$10:$O$379,9,FALSE))</f>
        <v>3</v>
      </c>
      <c r="G287" s="51">
        <f>IF(LEN($A287)=0,"",VLOOKUP($A287,'NPDES eRule - Appenidix A'!$A$10:$O$379,10,FALSE))</f>
        <v>46012</v>
      </c>
      <c r="H287" s="51" t="str">
        <f>IF(LEN($A287)=0,"",VLOOKUP($A287,'NPDES eRule - Appenidix A'!$A$10:$O$379,11,FALSE))</f>
        <v>5.15</v>
      </c>
      <c r="I287" s="51" t="str">
        <f>IF(LEN($A287)=0,"",VLOOKUP($A287,'NPDES eRule - Appenidix A'!$A$10:$O$379,12,FALSE))</f>
        <v/>
      </c>
      <c r="J287" s="51" t="str">
        <f>IF(LEN($A287)=0,"",VLOOKUP($A287,'NPDES eRule - Appenidix A'!$A$10:$O$379,13,FALSE))</f>
        <v>OECA Data Store</v>
      </c>
      <c r="K287" s="16" t="str">
        <f>IF(LEN($A287)=0,"",VLOOKUP($A287,'NPDES eRule - Appenidix A'!$A$10:$O$379,14,FALSE))</f>
        <v>No</v>
      </c>
    </row>
    <row r="288" spans="1:11" ht="51" x14ac:dyDescent="0.2">
      <c r="A288" s="8">
        <f t="shared" si="8"/>
        <v>259</v>
      </c>
      <c r="B288" s="13" t="str">
        <f>VLOOKUP($A288,'NPDES eRule - Appenidix A'!$A$10:$J$379,2,FALSE)</f>
        <v>CAFO MLPW Transferred (Program Report)</v>
      </c>
      <c r="C288" s="69" t="s">
        <v>832</v>
      </c>
      <c r="D288" s="16" t="s">
        <v>833</v>
      </c>
      <c r="E288" s="16">
        <v>5</v>
      </c>
      <c r="F288" s="16">
        <f>IF(LEN($A288)=0,"",VLOOKUP($A288,'NPDES eRule - Appenidix A'!$A$10:$O$379,9,FALSE))</f>
        <v>3</v>
      </c>
      <c r="G288" s="51">
        <f>IF(LEN($A288)=0,"",VLOOKUP($A288,'NPDES eRule - Appenidix A'!$A$10:$O$379,10,FALSE))</f>
        <v>46012</v>
      </c>
      <c r="H288" s="51" t="str">
        <f>IF(LEN($A288)=0,"",VLOOKUP($A288,'NPDES eRule - Appenidix A'!$A$10:$O$379,11,FALSE))</f>
        <v>5.15</v>
      </c>
      <c r="I288" s="51" t="str">
        <f>IF(LEN($A288)=0,"",VLOOKUP($A288,'NPDES eRule - Appenidix A'!$A$10:$O$379,12,FALSE))</f>
        <v/>
      </c>
      <c r="J288" s="51" t="str">
        <f>IF(LEN($A288)=0,"",VLOOKUP($A288,'NPDES eRule - Appenidix A'!$A$10:$O$379,13,FALSE))</f>
        <v>OECA Data Store</v>
      </c>
      <c r="K288" s="16" t="str">
        <f>IF(LEN($A288)=0,"",VLOOKUP($A288,'NPDES eRule - Appenidix A'!$A$10:$O$379,14,FALSE))</f>
        <v>No</v>
      </c>
    </row>
    <row r="289" spans="1:11" ht="38.25" x14ac:dyDescent="0.2">
      <c r="A289" s="8">
        <f t="shared" si="8"/>
        <v>260</v>
      </c>
      <c r="B289" s="13" t="str">
        <f>VLOOKUP($A289,'NPDES eRule - Appenidix A'!$A$10:$J$379,2,FALSE)</f>
        <v>Total Number of Acres for Land Application Covered by the Nutrient Management Plan (Program Report)</v>
      </c>
      <c r="C289" s="69" t="s">
        <v>834</v>
      </c>
      <c r="D289" s="16" t="s">
        <v>835</v>
      </c>
      <c r="E289" s="16">
        <v>5</v>
      </c>
      <c r="F289" s="16">
        <f>IF(LEN($A289)=0,"",VLOOKUP($A289,'NPDES eRule - Appenidix A'!$A$10:$O$379,9,FALSE))</f>
        <v>3</v>
      </c>
      <c r="G289" s="51">
        <f>IF(LEN($A289)=0,"",VLOOKUP($A289,'NPDES eRule - Appenidix A'!$A$10:$O$379,10,FALSE))</f>
        <v>46012</v>
      </c>
      <c r="H289" s="51" t="str">
        <f>IF(LEN($A289)=0,"",VLOOKUP($A289,'NPDES eRule - Appenidix A'!$A$10:$O$379,11,FALSE))</f>
        <v>5.15</v>
      </c>
      <c r="I289" s="51" t="str">
        <f>IF(LEN($A289)=0,"",VLOOKUP($A289,'NPDES eRule - Appenidix A'!$A$10:$O$379,12,FALSE))</f>
        <v/>
      </c>
      <c r="J289" s="51" t="str">
        <f>IF(LEN($A289)=0,"",VLOOKUP($A289,'NPDES eRule - Appenidix A'!$A$10:$O$379,13,FALSE))</f>
        <v>OECA Data Store</v>
      </c>
      <c r="K289" s="16" t="str">
        <f>IF(LEN($A289)=0,"",VLOOKUP($A289,'NPDES eRule - Appenidix A'!$A$10:$O$379,14,FALSE))</f>
        <v>No</v>
      </c>
    </row>
    <row r="290" spans="1:11" ht="25.5" x14ac:dyDescent="0.2">
      <c r="A290" s="8">
        <f t="shared" si="8"/>
        <v>261</v>
      </c>
      <c r="B290" s="13" t="str">
        <f>VLOOKUP($A290,'NPDES eRule - Appenidix A'!$A$10:$J$379,2,FALSE)</f>
        <v>Total Number of Acres Used for Land Application (Program Report)</v>
      </c>
      <c r="C290" s="69" t="s">
        <v>836</v>
      </c>
      <c r="D290" s="16" t="s">
        <v>837</v>
      </c>
      <c r="E290" s="16">
        <v>5</v>
      </c>
      <c r="F290" s="16">
        <f>IF(LEN($A290)=0,"",VLOOKUP($A290,'NPDES eRule - Appenidix A'!$A$10:$O$379,9,FALSE))</f>
        <v>3</v>
      </c>
      <c r="G290" s="51">
        <f>IF(LEN($A290)=0,"",VLOOKUP($A290,'NPDES eRule - Appenidix A'!$A$10:$O$379,10,FALSE))</f>
        <v>46012</v>
      </c>
      <c r="H290" s="51" t="str">
        <f>IF(LEN($A290)=0,"",VLOOKUP($A290,'NPDES eRule - Appenidix A'!$A$10:$O$379,11,FALSE))</f>
        <v>5.15</v>
      </c>
      <c r="I290" s="51" t="str">
        <f>IF(LEN($A290)=0,"",VLOOKUP($A290,'NPDES eRule - Appenidix A'!$A$10:$O$379,12,FALSE))</f>
        <v/>
      </c>
      <c r="J290" s="51" t="str">
        <f>IF(LEN($A290)=0,"",VLOOKUP($A290,'NPDES eRule - Appenidix A'!$A$10:$O$379,13,FALSE))</f>
        <v>OECA Data Store</v>
      </c>
      <c r="K290" s="16" t="str">
        <f>IF(LEN($A290)=0,"",VLOOKUP($A290,'NPDES eRule - Appenidix A'!$A$10:$O$379,14,FALSE))</f>
        <v>No</v>
      </c>
    </row>
    <row r="291" spans="1:11" ht="51" x14ac:dyDescent="0.2">
      <c r="A291" s="8">
        <f t="shared" si="8"/>
        <v>262</v>
      </c>
      <c r="B291" s="13" t="str">
        <f>VLOOKUP($A291,'NPDES eRule - Appenidix A'!$A$10:$J$379,2,FALSE)</f>
        <v>Discharge Type (Program Report)</v>
      </c>
      <c r="C291" s="69" t="s">
        <v>838</v>
      </c>
      <c r="D291" s="16" t="s">
        <v>839</v>
      </c>
      <c r="E291" s="16">
        <v>5</v>
      </c>
      <c r="F291" s="16">
        <f>IF(LEN($A291)=0,"",VLOOKUP($A291,'NPDES eRule - Appenidix A'!$A$10:$O$379,9,FALSE))</f>
        <v>3</v>
      </c>
      <c r="G291" s="51">
        <f>IF(LEN($A291)=0,"",VLOOKUP($A291,'NPDES eRule - Appenidix A'!$A$10:$O$379,10,FALSE))</f>
        <v>46012</v>
      </c>
      <c r="H291" s="51" t="str">
        <f>IF(LEN($A291)=0,"",VLOOKUP($A291,'NPDES eRule - Appenidix A'!$A$10:$O$379,11,FALSE))</f>
        <v>5.15</v>
      </c>
      <c r="I291" s="51" t="str">
        <f>IF(LEN($A291)=0,"",VLOOKUP($A291,'NPDES eRule - Appenidix A'!$A$10:$O$379,12,FALSE))</f>
        <v/>
      </c>
      <c r="J291" s="51" t="str">
        <f>IF(LEN($A291)=0,"",VLOOKUP($A291,'NPDES eRule - Appenidix A'!$A$10:$O$379,13,FALSE))</f>
        <v>OECA Data Store</v>
      </c>
      <c r="K291" s="16" t="str">
        <f>IF(LEN($A291)=0,"",VLOOKUP($A291,'NPDES eRule - Appenidix A'!$A$10:$O$379,14,FALSE))</f>
        <v>No</v>
      </c>
    </row>
    <row r="292" spans="1:11" ht="51" x14ac:dyDescent="0.2">
      <c r="A292" s="8">
        <f t="shared" si="8"/>
        <v>263</v>
      </c>
      <c r="B292" s="13" t="str">
        <f>VLOOKUP($A292,'NPDES eRule - Appenidix A'!$A$10:$J$379,2,FALSE)</f>
        <v>Discovery Dates of Discharges from Production Area (Program Report)</v>
      </c>
      <c r="C292" s="69" t="s">
        <v>840</v>
      </c>
      <c r="D292" s="16" t="s">
        <v>841</v>
      </c>
      <c r="E292" s="16">
        <v>5</v>
      </c>
      <c r="F292" s="16">
        <f>IF(LEN($A292)=0,"",VLOOKUP($A292,'NPDES eRule - Appenidix A'!$A$10:$O$379,9,FALSE))</f>
        <v>3</v>
      </c>
      <c r="G292" s="51">
        <f>IF(LEN($A292)=0,"",VLOOKUP($A292,'NPDES eRule - Appenidix A'!$A$10:$O$379,10,FALSE))</f>
        <v>46012</v>
      </c>
      <c r="H292" s="51" t="str">
        <f>IF(LEN($A292)=0,"",VLOOKUP($A292,'NPDES eRule - Appenidix A'!$A$10:$O$379,11,FALSE))</f>
        <v>5.15</v>
      </c>
      <c r="I292" s="51" t="str">
        <f>IF(LEN($A292)=0,"",VLOOKUP($A292,'NPDES eRule - Appenidix A'!$A$10:$O$379,12,FALSE))</f>
        <v/>
      </c>
      <c r="J292" s="51" t="str">
        <f>IF(LEN($A292)=0,"",VLOOKUP($A292,'NPDES eRule - Appenidix A'!$A$10:$O$379,13,FALSE))</f>
        <v>OECA Data Store</v>
      </c>
      <c r="K292" s="16" t="str">
        <f>IF(LEN($A292)=0,"",VLOOKUP($A292,'NPDES eRule - Appenidix A'!$A$10:$O$379,14,FALSE))</f>
        <v>No</v>
      </c>
    </row>
    <row r="293" spans="1:11" ht="38.25" x14ac:dyDescent="0.2">
      <c r="A293" s="8">
        <f t="shared" si="8"/>
        <v>264</v>
      </c>
      <c r="B293" s="13" t="str">
        <f>VLOOKUP($A293,'NPDES eRule - Appenidix A'!$A$10:$J$379,2,FALSE)</f>
        <v>Duration of Discharges from Production Area (Program Report)</v>
      </c>
      <c r="C293" s="69" t="s">
        <v>842</v>
      </c>
      <c r="D293" s="16" t="s">
        <v>841</v>
      </c>
      <c r="E293" s="16">
        <v>5</v>
      </c>
      <c r="F293" s="16">
        <f>IF(LEN($A293)=0,"",VLOOKUP($A293,'NPDES eRule - Appenidix A'!$A$10:$O$379,9,FALSE))</f>
        <v>3</v>
      </c>
      <c r="G293" s="51">
        <f>IF(LEN($A293)=0,"",VLOOKUP($A293,'NPDES eRule - Appenidix A'!$A$10:$O$379,10,FALSE))</f>
        <v>46012</v>
      </c>
      <c r="H293" s="51" t="str">
        <f>IF(LEN($A293)=0,"",VLOOKUP($A293,'NPDES eRule - Appenidix A'!$A$10:$O$379,11,FALSE))</f>
        <v>5.15</v>
      </c>
      <c r="I293" s="51" t="str">
        <f>IF(LEN($A293)=0,"",VLOOKUP($A293,'NPDES eRule - Appenidix A'!$A$10:$O$379,12,FALSE))</f>
        <v/>
      </c>
      <c r="J293" s="51" t="str">
        <f>IF(LEN($A293)=0,"",VLOOKUP($A293,'NPDES eRule - Appenidix A'!$A$10:$O$379,13,FALSE))</f>
        <v>OECA Data Store</v>
      </c>
      <c r="K293" s="16" t="str">
        <f>IF(LEN($A293)=0,"",VLOOKUP($A293,'NPDES eRule - Appenidix A'!$A$10:$O$379,14,FALSE))</f>
        <v>No</v>
      </c>
    </row>
    <row r="294" spans="1:11" ht="38.25" x14ac:dyDescent="0.2">
      <c r="A294" s="8">
        <f t="shared" si="8"/>
        <v>265</v>
      </c>
      <c r="B294" s="13" t="str">
        <f>VLOOKUP($A294,'NPDES eRule - Appenidix A'!$A$10:$J$379,2,FALSE)</f>
        <v>Approximate Volume of Discharge from Production Area (Program Report)</v>
      </c>
      <c r="C294" s="69" t="s">
        <v>843</v>
      </c>
      <c r="D294" s="16" t="s">
        <v>841</v>
      </c>
      <c r="E294" s="16">
        <v>5</v>
      </c>
      <c r="F294" s="16">
        <f>IF(LEN($A294)=0,"",VLOOKUP($A294,'NPDES eRule - Appenidix A'!$A$10:$O$379,9,FALSE))</f>
        <v>3</v>
      </c>
      <c r="G294" s="51">
        <f>IF(LEN($A294)=0,"",VLOOKUP($A294,'NPDES eRule - Appenidix A'!$A$10:$O$379,10,FALSE))</f>
        <v>46012</v>
      </c>
      <c r="H294" s="51" t="str">
        <f>IF(LEN($A294)=0,"",VLOOKUP($A294,'NPDES eRule - Appenidix A'!$A$10:$O$379,11,FALSE))</f>
        <v>5.15</v>
      </c>
      <c r="I294" s="51" t="str">
        <f>IF(LEN($A294)=0,"",VLOOKUP($A294,'NPDES eRule - Appenidix A'!$A$10:$O$379,12,FALSE))</f>
        <v/>
      </c>
      <c r="J294" s="51" t="str">
        <f>IF(LEN($A294)=0,"",VLOOKUP($A294,'NPDES eRule - Appenidix A'!$A$10:$O$379,13,FALSE))</f>
        <v>OECA Data Store</v>
      </c>
      <c r="K294" s="16" t="str">
        <f>IF(LEN($A294)=0,"",VLOOKUP($A294,'NPDES eRule - Appenidix A'!$A$10:$O$379,14,FALSE))</f>
        <v>No</v>
      </c>
    </row>
    <row r="295" spans="1:11" ht="25.5" x14ac:dyDescent="0.2">
      <c r="A295" s="8">
        <f t="shared" si="8"/>
        <v>266</v>
      </c>
      <c r="B295" s="13" t="str">
        <f>VLOOKUP($A295,'NPDES eRule - Appenidix A'!$A$10:$J$379,2,FALSE)</f>
        <v>Whether NMP Approved or Developed by Certified Planner (Program Report)</v>
      </c>
      <c r="C295" s="69" t="s">
        <v>844</v>
      </c>
      <c r="D295" s="16" t="s">
        <v>845</v>
      </c>
      <c r="E295" s="16">
        <v>5</v>
      </c>
      <c r="F295" s="16">
        <f>IF(LEN($A295)=0,"",VLOOKUP($A295,'NPDES eRule - Appenidix A'!$A$10:$O$379,9,FALSE))</f>
        <v>3</v>
      </c>
      <c r="G295" s="51">
        <f>IF(LEN($A295)=0,"",VLOOKUP($A295,'NPDES eRule - Appenidix A'!$A$10:$O$379,10,FALSE))</f>
        <v>46012</v>
      </c>
      <c r="H295" s="51" t="str">
        <f>IF(LEN($A295)=0,"",VLOOKUP($A295,'NPDES eRule - Appenidix A'!$A$10:$O$379,11,FALSE))</f>
        <v>5.15</v>
      </c>
      <c r="I295" s="51" t="str">
        <f>IF(LEN($A295)=0,"",VLOOKUP($A295,'NPDES eRule - Appenidix A'!$A$10:$O$379,12,FALSE))</f>
        <v/>
      </c>
      <c r="J295" s="51" t="str">
        <f>IF(LEN($A295)=0,"",VLOOKUP($A295,'NPDES eRule - Appenidix A'!$A$10:$O$379,13,FALSE))</f>
        <v>OECA Data Store</v>
      </c>
      <c r="K295" s="16" t="str">
        <f>IF(LEN($A295)=0,"",VLOOKUP($A295,'NPDES eRule - Appenidix A'!$A$10:$O$379,14,FALSE))</f>
        <v>No</v>
      </c>
    </row>
    <row r="296" spans="1:11" ht="25.5" x14ac:dyDescent="0.2">
      <c r="A296" s="8">
        <f t="shared" si="8"/>
        <v>267</v>
      </c>
      <c r="B296" s="13" t="str">
        <f>VLOOKUP($A296,'NPDES eRule - Appenidix A'!$A$10:$J$379,2,FALSE)</f>
        <v>CAFO MLPW Nitrogen Content (Program Report)</v>
      </c>
      <c r="C296" s="69" t="s">
        <v>846</v>
      </c>
      <c r="D296" s="16" t="s">
        <v>847</v>
      </c>
      <c r="E296" s="16">
        <v>5</v>
      </c>
      <c r="F296" s="16">
        <f>IF(LEN($A296)=0,"",VLOOKUP($A296,'NPDES eRule - Appenidix A'!$A$10:$O$379,9,FALSE))</f>
        <v>3</v>
      </c>
      <c r="G296" s="51">
        <f>IF(LEN($A296)=0,"",VLOOKUP($A296,'NPDES eRule - Appenidix A'!$A$10:$O$379,10,FALSE))</f>
        <v>46012</v>
      </c>
      <c r="H296" s="51" t="str">
        <f>IF(LEN($A296)=0,"",VLOOKUP($A296,'NPDES eRule - Appenidix A'!$A$10:$O$379,11,FALSE))</f>
        <v>5.15</v>
      </c>
      <c r="I296" s="51" t="str">
        <f>IF(LEN($A296)=0,"",VLOOKUP($A296,'NPDES eRule - Appenidix A'!$A$10:$O$379,12,FALSE))</f>
        <v/>
      </c>
      <c r="J296" s="51" t="str">
        <f>IF(LEN($A296)=0,"",VLOOKUP($A296,'NPDES eRule - Appenidix A'!$A$10:$O$379,13,FALSE))</f>
        <v>OECA Data Store</v>
      </c>
      <c r="K296" s="16" t="str">
        <f>IF(LEN($A296)=0,"",VLOOKUP($A296,'NPDES eRule - Appenidix A'!$A$10:$O$379,14,FALSE))</f>
        <v>No</v>
      </c>
    </row>
    <row r="297" spans="1:11" ht="25.5" x14ac:dyDescent="0.2">
      <c r="A297" s="8">
        <f t="shared" si="8"/>
        <v>268</v>
      </c>
      <c r="B297" s="13" t="str">
        <f>VLOOKUP($A297,'NPDES eRule - Appenidix A'!$A$10:$J$379,2,FALSE)</f>
        <v>CAFO MLPW Phosphorus Content (Program Report)</v>
      </c>
      <c r="C297" s="69" t="s">
        <v>848</v>
      </c>
      <c r="D297" s="16" t="s">
        <v>847</v>
      </c>
      <c r="E297" s="16">
        <v>5</v>
      </c>
      <c r="F297" s="16">
        <f>IF(LEN($A297)=0,"",VLOOKUP($A297,'NPDES eRule - Appenidix A'!$A$10:$O$379,9,FALSE))</f>
        <v>3</v>
      </c>
      <c r="G297" s="51">
        <f>IF(LEN($A297)=0,"",VLOOKUP($A297,'NPDES eRule - Appenidix A'!$A$10:$O$379,10,FALSE))</f>
        <v>46012</v>
      </c>
      <c r="H297" s="51" t="str">
        <f>IF(LEN($A297)=0,"",VLOOKUP($A297,'NPDES eRule - Appenidix A'!$A$10:$O$379,11,FALSE))</f>
        <v>5.15</v>
      </c>
      <c r="I297" s="51" t="str">
        <f>IF(LEN($A297)=0,"",VLOOKUP($A297,'NPDES eRule - Appenidix A'!$A$10:$O$379,12,FALSE))</f>
        <v/>
      </c>
      <c r="J297" s="51" t="str">
        <f>IF(LEN($A297)=0,"",VLOOKUP($A297,'NPDES eRule - Appenidix A'!$A$10:$O$379,13,FALSE))</f>
        <v>OECA Data Store</v>
      </c>
      <c r="K297" s="16" t="str">
        <f>IF(LEN($A297)=0,"",VLOOKUP($A297,'NPDES eRule - Appenidix A'!$A$10:$O$379,14,FALSE))</f>
        <v>No</v>
      </c>
    </row>
    <row r="298" spans="1:11" ht="38.25" x14ac:dyDescent="0.2">
      <c r="A298" s="8">
        <f t="shared" si="8"/>
        <v>269</v>
      </c>
      <c r="B298" s="13" t="str">
        <f>VLOOKUP($A298,'NPDES eRule - Appenidix A'!$A$10:$J$379,2,FALSE)</f>
        <v>CAFO MLPW Nitrogen or Phosphorus Units (Program Report)</v>
      </c>
      <c r="C298" s="69" t="s">
        <v>849</v>
      </c>
      <c r="D298" s="16" t="s">
        <v>847</v>
      </c>
      <c r="E298" s="16">
        <v>5</v>
      </c>
      <c r="F298" s="16">
        <f>IF(LEN($A298)=0,"",VLOOKUP($A298,'NPDES eRule - Appenidix A'!$A$10:$O$379,9,FALSE))</f>
        <v>3</v>
      </c>
      <c r="G298" s="51">
        <f>IF(LEN($A298)=0,"",VLOOKUP($A298,'NPDES eRule - Appenidix A'!$A$10:$O$379,10,FALSE))</f>
        <v>46012</v>
      </c>
      <c r="H298" s="51" t="str">
        <f>IF(LEN($A298)=0,"",VLOOKUP($A298,'NPDES eRule - Appenidix A'!$A$10:$O$379,11,FALSE))</f>
        <v>5.15</v>
      </c>
      <c r="I298" s="51" t="str">
        <f>IF(LEN($A298)=0,"",VLOOKUP($A298,'NPDES eRule - Appenidix A'!$A$10:$O$379,12,FALSE))</f>
        <v/>
      </c>
      <c r="J298" s="51" t="str">
        <f>IF(LEN($A298)=0,"",VLOOKUP($A298,'NPDES eRule - Appenidix A'!$A$10:$O$379,13,FALSE))</f>
        <v>OECA Data Store</v>
      </c>
      <c r="K298" s="16" t="str">
        <f>IF(LEN($A298)=0,"",VLOOKUP($A298,'NPDES eRule - Appenidix A'!$A$10:$O$379,14,FALSE))</f>
        <v>No</v>
      </c>
    </row>
    <row r="299" spans="1:11" ht="38.25" x14ac:dyDescent="0.2">
      <c r="A299" s="8">
        <f t="shared" si="8"/>
        <v>270</v>
      </c>
      <c r="B299" s="13" t="str">
        <f>VLOOKUP($A299,'NPDES eRule - Appenidix A'!$A$10:$J$379,2,FALSE)</f>
        <v>CAFO MLPW Nitrogen or Phosphorus Form (Program Report)</v>
      </c>
      <c r="C299" s="69" t="s">
        <v>850</v>
      </c>
      <c r="D299" s="16" t="s">
        <v>847</v>
      </c>
      <c r="E299" s="16">
        <v>5</v>
      </c>
      <c r="F299" s="16">
        <f>IF(LEN($A299)=0,"",VLOOKUP($A299,'NPDES eRule - Appenidix A'!$A$10:$O$379,9,FALSE))</f>
        <v>3</v>
      </c>
      <c r="G299" s="51">
        <f>IF(LEN($A299)=0,"",VLOOKUP($A299,'NPDES eRule - Appenidix A'!$A$10:$O$379,10,FALSE))</f>
        <v>46012</v>
      </c>
      <c r="H299" s="51" t="str">
        <f>IF(LEN($A299)=0,"",VLOOKUP($A299,'NPDES eRule - Appenidix A'!$A$10:$O$379,11,FALSE))</f>
        <v>5.15</v>
      </c>
      <c r="I299" s="51" t="str">
        <f>IF(LEN($A299)=0,"",VLOOKUP($A299,'NPDES eRule - Appenidix A'!$A$10:$O$379,12,FALSE))</f>
        <v/>
      </c>
      <c r="J299" s="51" t="str">
        <f>IF(LEN($A299)=0,"",VLOOKUP($A299,'NPDES eRule - Appenidix A'!$A$10:$O$379,13,FALSE))</f>
        <v>OECA Data Store</v>
      </c>
      <c r="K299" s="16" t="str">
        <f>IF(LEN($A299)=0,"",VLOOKUP($A299,'NPDES eRule - Appenidix A'!$A$10:$O$379,14,FALSE))</f>
        <v>No</v>
      </c>
    </row>
    <row r="300" spans="1:11" ht="25.5" x14ac:dyDescent="0.2">
      <c r="A300" s="8">
        <f t="shared" si="8"/>
        <v>271</v>
      </c>
      <c r="B300" s="13" t="str">
        <f>VLOOKUP($A300,'NPDES eRule - Appenidix A'!$A$10:$J$379,2,FALSE)</f>
        <v>Field Identification Number (Program Report)</v>
      </c>
      <c r="C300" s="69" t="s">
        <v>851</v>
      </c>
      <c r="D300" s="16" t="s">
        <v>847</v>
      </c>
      <c r="E300" s="16">
        <v>5</v>
      </c>
      <c r="F300" s="16">
        <f>IF(LEN($A300)=0,"",VLOOKUP($A300,'NPDES eRule - Appenidix A'!$A$10:$O$379,9,FALSE))</f>
        <v>3</v>
      </c>
      <c r="G300" s="51">
        <f>IF(LEN($A300)=0,"",VLOOKUP($A300,'NPDES eRule - Appenidix A'!$A$10:$O$379,10,FALSE))</f>
        <v>46012</v>
      </c>
      <c r="H300" s="51" t="str">
        <f>IF(LEN($A300)=0,"",VLOOKUP($A300,'NPDES eRule - Appenidix A'!$A$10:$O$379,11,FALSE))</f>
        <v>5.15</v>
      </c>
      <c r="I300" s="51" t="str">
        <f>IF(LEN($A300)=0,"",VLOOKUP($A300,'NPDES eRule - Appenidix A'!$A$10:$O$379,12,FALSE))</f>
        <v/>
      </c>
      <c r="J300" s="51" t="str">
        <f>IF(LEN($A300)=0,"",VLOOKUP($A300,'NPDES eRule - Appenidix A'!$A$10:$O$379,13,FALSE))</f>
        <v>OECA Data Store</v>
      </c>
      <c r="K300" s="16" t="str">
        <f>IF(LEN($A300)=0,"",VLOOKUP($A300,'NPDES eRule - Appenidix A'!$A$10:$O$379,14,FALSE))</f>
        <v>No</v>
      </c>
    </row>
    <row r="301" spans="1:11" ht="25.5" x14ac:dyDescent="0.2">
      <c r="A301" s="8">
        <f t="shared" si="8"/>
        <v>272</v>
      </c>
      <c r="B301" s="13" t="str">
        <f>VLOOKUP($A301,'NPDES eRule - Appenidix A'!$A$10:$J$379,2,FALSE)</f>
        <v>Actual Crop(s) Planted for Each Field (Program Report)</v>
      </c>
      <c r="C301" s="69" t="s">
        <v>852</v>
      </c>
      <c r="D301" s="16" t="s">
        <v>847</v>
      </c>
      <c r="E301" s="16">
        <v>5</v>
      </c>
      <c r="F301" s="16">
        <f>IF(LEN($A301)=0,"",VLOOKUP($A301,'NPDES eRule - Appenidix A'!$A$10:$O$379,9,FALSE))</f>
        <v>3</v>
      </c>
      <c r="G301" s="51">
        <f>IF(LEN($A301)=0,"",VLOOKUP($A301,'NPDES eRule - Appenidix A'!$A$10:$O$379,10,FALSE))</f>
        <v>46012</v>
      </c>
      <c r="H301" s="51" t="str">
        <f>IF(LEN($A301)=0,"",VLOOKUP($A301,'NPDES eRule - Appenidix A'!$A$10:$O$379,11,FALSE))</f>
        <v>5.15</v>
      </c>
      <c r="I301" s="51" t="str">
        <f>IF(LEN($A301)=0,"",VLOOKUP($A301,'NPDES eRule - Appenidix A'!$A$10:$O$379,12,FALSE))</f>
        <v/>
      </c>
      <c r="J301" s="51" t="str">
        <f>IF(LEN($A301)=0,"",VLOOKUP($A301,'NPDES eRule - Appenidix A'!$A$10:$O$379,13,FALSE))</f>
        <v>OECA Data Store</v>
      </c>
      <c r="K301" s="16" t="str">
        <f>IF(LEN($A301)=0,"",VLOOKUP($A301,'NPDES eRule - Appenidix A'!$A$10:$O$379,14,FALSE))</f>
        <v>No</v>
      </c>
    </row>
    <row r="302" spans="1:11" ht="25.5" x14ac:dyDescent="0.2">
      <c r="A302" s="8">
        <f t="shared" si="8"/>
        <v>273</v>
      </c>
      <c r="B302" s="13" t="str">
        <f>VLOOKUP($A302,'NPDES eRule - Appenidix A'!$A$10:$J$379,2,FALSE)</f>
        <v>Actual Crop Yield(s) for Each Field (Program Report)</v>
      </c>
      <c r="C302" s="69" t="s">
        <v>853</v>
      </c>
      <c r="D302" s="16" t="s">
        <v>847</v>
      </c>
      <c r="E302" s="16">
        <v>5</v>
      </c>
      <c r="F302" s="16">
        <f>IF(LEN($A302)=0,"",VLOOKUP($A302,'NPDES eRule - Appenidix A'!$A$10:$O$379,9,FALSE))</f>
        <v>3</v>
      </c>
      <c r="G302" s="51">
        <f>IF(LEN($A302)=0,"",VLOOKUP($A302,'NPDES eRule - Appenidix A'!$A$10:$O$379,10,FALSE))</f>
        <v>46012</v>
      </c>
      <c r="H302" s="51" t="str">
        <f>IF(LEN($A302)=0,"",VLOOKUP($A302,'NPDES eRule - Appenidix A'!$A$10:$O$379,11,FALSE))</f>
        <v>5.15</v>
      </c>
      <c r="I302" s="51" t="str">
        <f>IF(LEN($A302)=0,"",VLOOKUP($A302,'NPDES eRule - Appenidix A'!$A$10:$O$379,12,FALSE))</f>
        <v/>
      </c>
      <c r="J302" s="51" t="str">
        <f>IF(LEN($A302)=0,"",VLOOKUP($A302,'NPDES eRule - Appenidix A'!$A$10:$O$379,13,FALSE))</f>
        <v>OECA Data Store</v>
      </c>
      <c r="K302" s="16" t="str">
        <f>IF(LEN($A302)=0,"",VLOOKUP($A302,'NPDES eRule - Appenidix A'!$A$10:$O$379,14,FALSE))</f>
        <v>No</v>
      </c>
    </row>
    <row r="303" spans="1:11" ht="25.5" x14ac:dyDescent="0.2">
      <c r="A303" s="8">
        <f t="shared" si="8"/>
        <v>274</v>
      </c>
      <c r="B303" s="13" t="str">
        <f>VLOOKUP($A303,'NPDES eRule - Appenidix A'!$A$10:$J$379,2,FALSE)</f>
        <v>Actual Crop Yield(s) for Each Field Units (Program Report)</v>
      </c>
      <c r="C303" s="69" t="s">
        <v>854</v>
      </c>
      <c r="D303" s="16" t="s">
        <v>847</v>
      </c>
      <c r="E303" s="16">
        <v>5</v>
      </c>
      <c r="F303" s="16">
        <f>IF(LEN($A303)=0,"",VLOOKUP($A303,'NPDES eRule - Appenidix A'!$A$10:$O$379,9,FALSE))</f>
        <v>3</v>
      </c>
      <c r="G303" s="51">
        <f>IF(LEN($A303)=0,"",VLOOKUP($A303,'NPDES eRule - Appenidix A'!$A$10:$O$379,10,FALSE))</f>
        <v>46012</v>
      </c>
      <c r="H303" s="51" t="str">
        <f>IF(LEN($A303)=0,"",VLOOKUP($A303,'NPDES eRule - Appenidix A'!$A$10:$O$379,11,FALSE))</f>
        <v>5.15</v>
      </c>
      <c r="I303" s="51" t="str">
        <f>IF(LEN($A303)=0,"",VLOOKUP($A303,'NPDES eRule - Appenidix A'!$A$10:$O$379,12,FALSE))</f>
        <v/>
      </c>
      <c r="J303" s="51" t="str">
        <f>IF(LEN($A303)=0,"",VLOOKUP($A303,'NPDES eRule - Appenidix A'!$A$10:$O$379,13,FALSE))</f>
        <v>OECA Data Store</v>
      </c>
      <c r="K303" s="16" t="str">
        <f>IF(LEN($A303)=0,"",VLOOKUP($A303,'NPDES eRule - Appenidix A'!$A$10:$O$379,14,FALSE))</f>
        <v>No</v>
      </c>
    </row>
    <row r="304" spans="1:11" ht="38.25" x14ac:dyDescent="0.2">
      <c r="A304" s="8">
        <f t="shared" si="8"/>
        <v>275</v>
      </c>
      <c r="B304" s="13" t="str">
        <f>VLOOKUP($A304,'NPDES eRule - Appenidix A'!$A$10:$J$379,2,FALSE)</f>
        <v>Method for Calculating Maximum Amounts of Manure, Litter, and Process Wastewater (Program Report)</v>
      </c>
      <c r="C304" s="69" t="s">
        <v>855</v>
      </c>
      <c r="D304" s="16" t="s">
        <v>847</v>
      </c>
      <c r="E304" s="16">
        <v>5</v>
      </c>
      <c r="F304" s="16">
        <f>IF(LEN($A304)=0,"",VLOOKUP($A304,'NPDES eRule - Appenidix A'!$A$10:$O$379,9,FALSE))</f>
        <v>3</v>
      </c>
      <c r="G304" s="51">
        <f>IF(LEN($A304)=0,"",VLOOKUP($A304,'NPDES eRule - Appenidix A'!$A$10:$O$379,10,FALSE))</f>
        <v>46012</v>
      </c>
      <c r="H304" s="51" t="str">
        <f>IF(LEN($A304)=0,"",VLOOKUP($A304,'NPDES eRule - Appenidix A'!$A$10:$O$379,11,FALSE))</f>
        <v>5.15</v>
      </c>
      <c r="I304" s="51" t="str">
        <f>IF(LEN($A304)=0,"",VLOOKUP($A304,'NPDES eRule - Appenidix A'!$A$10:$O$379,12,FALSE))</f>
        <v/>
      </c>
      <c r="J304" s="51" t="str">
        <f>IF(LEN($A304)=0,"",VLOOKUP($A304,'NPDES eRule - Appenidix A'!$A$10:$O$379,13,FALSE))</f>
        <v>OECA Data Store</v>
      </c>
      <c r="K304" s="16" t="str">
        <f>IF(LEN($A304)=0,"",VLOOKUP($A304,'NPDES eRule - Appenidix A'!$A$10:$O$379,14,FALSE))</f>
        <v>No</v>
      </c>
    </row>
    <row r="305" spans="1:11" ht="25.5" x14ac:dyDescent="0.2">
      <c r="A305" s="8">
        <f t="shared" si="8"/>
        <v>276</v>
      </c>
      <c r="B305" s="13" t="str">
        <f>VLOOKUP($A305,'NPDES eRule - Appenidix A'!$A$10:$J$379,2,FALSE)</f>
        <v>CAFO MLPW Land Application For Each Field (Program Report)</v>
      </c>
      <c r="C305" s="69" t="s">
        <v>856</v>
      </c>
      <c r="D305" s="16" t="s">
        <v>847</v>
      </c>
      <c r="E305" s="16">
        <v>5</v>
      </c>
      <c r="F305" s="16">
        <f>IF(LEN($A305)=0,"",VLOOKUP($A305,'NPDES eRule - Appenidix A'!$A$10:$O$379,9,FALSE))</f>
        <v>3</v>
      </c>
      <c r="G305" s="51">
        <f>IF(LEN($A305)=0,"",VLOOKUP($A305,'NPDES eRule - Appenidix A'!$A$10:$O$379,10,FALSE))</f>
        <v>46012</v>
      </c>
      <c r="H305" s="51" t="str">
        <f>IF(LEN($A305)=0,"",VLOOKUP($A305,'NPDES eRule - Appenidix A'!$A$10:$O$379,11,FALSE))</f>
        <v>5.15</v>
      </c>
      <c r="I305" s="51" t="str">
        <f>IF(LEN($A305)=0,"",VLOOKUP($A305,'NPDES eRule - Appenidix A'!$A$10:$O$379,12,FALSE))</f>
        <v/>
      </c>
      <c r="J305" s="51" t="str">
        <f>IF(LEN($A305)=0,"",VLOOKUP($A305,'NPDES eRule - Appenidix A'!$A$10:$O$379,13,FALSE))</f>
        <v>OECA Data Store</v>
      </c>
      <c r="K305" s="16" t="str">
        <f>IF(LEN($A305)=0,"",VLOOKUP($A305,'NPDES eRule - Appenidix A'!$A$10:$O$379,14,FALSE))</f>
        <v>No</v>
      </c>
    </row>
    <row r="306" spans="1:11" ht="63.75" x14ac:dyDescent="0.2">
      <c r="A306" s="8">
        <f t="shared" si="8"/>
        <v>277</v>
      </c>
      <c r="B306" s="13" t="str">
        <f>VLOOKUP($A306,'NPDES eRule - Appenidix A'!$A$10:$J$379,2,FALSE)</f>
        <v>CAFO MLPW Land Application Maximum Amount For Each Field (Program Report)</v>
      </c>
      <c r="C306" s="69" t="s">
        <v>857</v>
      </c>
      <c r="D306" s="16" t="s">
        <v>847</v>
      </c>
      <c r="E306" s="16">
        <v>5</v>
      </c>
      <c r="F306" s="16">
        <f>IF(LEN($A306)=0,"",VLOOKUP($A306,'NPDES eRule - Appenidix A'!$A$10:$O$379,9,FALSE))</f>
        <v>3</v>
      </c>
      <c r="G306" s="51">
        <f>IF(LEN($A306)=0,"",VLOOKUP($A306,'NPDES eRule - Appenidix A'!$A$10:$O$379,10,FALSE))</f>
        <v>46012</v>
      </c>
      <c r="H306" s="51" t="str">
        <f>IF(LEN($A306)=0,"",VLOOKUP($A306,'NPDES eRule - Appenidix A'!$A$10:$O$379,11,FALSE))</f>
        <v>5.15</v>
      </c>
      <c r="I306" s="51" t="str">
        <f>IF(LEN($A306)=0,"",VLOOKUP($A306,'NPDES eRule - Appenidix A'!$A$10:$O$379,12,FALSE))</f>
        <v/>
      </c>
      <c r="J306" s="51" t="str">
        <f>IF(LEN($A306)=0,"",VLOOKUP($A306,'NPDES eRule - Appenidix A'!$A$10:$O$379,13,FALSE))</f>
        <v>OECA Data Store</v>
      </c>
      <c r="K306" s="16" t="str">
        <f>IF(LEN($A306)=0,"",VLOOKUP($A306,'NPDES eRule - Appenidix A'!$A$10:$O$379,14,FALSE))</f>
        <v>No</v>
      </c>
    </row>
    <row r="307" spans="1:11" ht="44.1" customHeight="1" x14ac:dyDescent="0.2">
      <c r="A307" s="8">
        <f t="shared" si="8"/>
        <v>278</v>
      </c>
      <c r="B307" s="13" t="str">
        <f>VLOOKUP($A307,'NPDES eRule - Appenidix A'!$A$10:$J$379,2,FALSE)</f>
        <v>CAFO MLPW Land Application Actual Amount For Each Field (Program Report)</v>
      </c>
      <c r="C307" s="69" t="s">
        <v>858</v>
      </c>
      <c r="D307" s="16" t="s">
        <v>847</v>
      </c>
      <c r="E307" s="16">
        <v>5</v>
      </c>
      <c r="F307" s="16">
        <f>IF(LEN($A307)=0,"",VLOOKUP($A307,'NPDES eRule - Appenidix A'!$A$10:$O$379,9,FALSE))</f>
        <v>3</v>
      </c>
      <c r="G307" s="51">
        <f>IF(LEN($A307)=0,"",VLOOKUP($A307,'NPDES eRule - Appenidix A'!$A$10:$O$379,10,FALSE))</f>
        <v>46012</v>
      </c>
      <c r="H307" s="51" t="str">
        <f>IF(LEN($A307)=0,"",VLOOKUP($A307,'NPDES eRule - Appenidix A'!$A$10:$O$379,11,FALSE))</f>
        <v>5.15</v>
      </c>
      <c r="I307" s="51" t="str">
        <f>IF(LEN($A307)=0,"",VLOOKUP($A307,'NPDES eRule - Appenidix A'!$A$10:$O$379,12,FALSE))</f>
        <v/>
      </c>
      <c r="J307" s="51" t="str">
        <f>IF(LEN($A307)=0,"",VLOOKUP($A307,'NPDES eRule - Appenidix A'!$A$10:$O$379,13,FALSE))</f>
        <v>OECA Data Store</v>
      </c>
      <c r="K307" s="16" t="str">
        <f>IF(LEN($A307)=0,"",VLOOKUP($A307,'NPDES eRule - Appenidix A'!$A$10:$O$379,14,FALSE))</f>
        <v>No</v>
      </c>
    </row>
    <row r="308" spans="1:11" ht="25.5" x14ac:dyDescent="0.2">
      <c r="A308" s="8">
        <f t="shared" si="8"/>
        <v>279</v>
      </c>
      <c r="B308" s="13" t="str">
        <f>VLOOKUP($A308,'NPDES eRule - Appenidix A'!$A$10:$J$379,2,FALSE)</f>
        <v>CAFO MLPW Land Application For Each Field Unit (Program Report)</v>
      </c>
      <c r="C308" s="69" t="s">
        <v>859</v>
      </c>
      <c r="D308" s="16" t="s">
        <v>847</v>
      </c>
      <c r="E308" s="16">
        <v>5</v>
      </c>
      <c r="F308" s="16">
        <f>IF(LEN($A308)=0,"",VLOOKUP($A308,'NPDES eRule - Appenidix A'!$A$10:$O$379,9,FALSE))</f>
        <v>3</v>
      </c>
      <c r="G308" s="51">
        <f>IF(LEN($A308)=0,"",VLOOKUP($A308,'NPDES eRule - Appenidix A'!$A$10:$O$379,10,FALSE))</f>
        <v>46012</v>
      </c>
      <c r="H308" s="51" t="str">
        <f>IF(LEN($A308)=0,"",VLOOKUP($A308,'NPDES eRule - Appenidix A'!$A$10:$O$379,11,FALSE))</f>
        <v>5.15</v>
      </c>
      <c r="I308" s="51" t="str">
        <f>IF(LEN($A308)=0,"",VLOOKUP($A308,'NPDES eRule - Appenidix A'!$A$10:$O$379,12,FALSE))</f>
        <v/>
      </c>
      <c r="J308" s="51" t="str">
        <f>IF(LEN($A308)=0,"",VLOOKUP($A308,'NPDES eRule - Appenidix A'!$A$10:$O$379,13,FALSE))</f>
        <v>OECA Data Store</v>
      </c>
      <c r="K308" s="16" t="str">
        <f>IF(LEN($A308)=0,"",VLOOKUP($A308,'NPDES eRule - Appenidix A'!$A$10:$O$379,14,FALSE))</f>
        <v>No</v>
      </c>
    </row>
    <row r="309" spans="1:11" ht="51" x14ac:dyDescent="0.2">
      <c r="A309" s="8">
        <f t="shared" si="8"/>
        <v>280</v>
      </c>
      <c r="B309" s="13" t="str">
        <f>VLOOKUP($A309,'NPDES eRule - Appenidix A'!$A$10:$J$379,2,FALSE)</f>
        <v>Nitrogen Soil Test Measurement (Narrative Rate Approach) (Program Report)</v>
      </c>
      <c r="C309" s="69" t="s">
        <v>860</v>
      </c>
      <c r="D309" s="16" t="s">
        <v>847</v>
      </c>
      <c r="E309" s="16">
        <v>5</v>
      </c>
      <c r="F309" s="16">
        <f>IF(LEN($A309)=0,"",VLOOKUP($A309,'NPDES eRule - Appenidix A'!$A$10:$O$379,9,FALSE))</f>
        <v>3</v>
      </c>
      <c r="G309" s="51">
        <f>IF(LEN($A309)=0,"",VLOOKUP($A309,'NPDES eRule - Appenidix A'!$A$10:$O$379,10,FALSE))</f>
        <v>46012</v>
      </c>
      <c r="H309" s="51" t="str">
        <f>IF(LEN($A309)=0,"",VLOOKUP($A309,'NPDES eRule - Appenidix A'!$A$10:$O$379,11,FALSE))</f>
        <v>5.15</v>
      </c>
      <c r="I309" s="51" t="str">
        <f>IF(LEN($A309)=0,"",VLOOKUP($A309,'NPDES eRule - Appenidix A'!$A$10:$O$379,12,FALSE))</f>
        <v/>
      </c>
      <c r="J309" s="51" t="str">
        <f>IF(LEN($A309)=0,"",VLOOKUP($A309,'NPDES eRule - Appenidix A'!$A$10:$O$379,13,FALSE))</f>
        <v>OECA Data Store</v>
      </c>
      <c r="K309" s="16" t="str">
        <f>IF(LEN($A309)=0,"",VLOOKUP($A309,'NPDES eRule - Appenidix A'!$A$10:$O$379,14,FALSE))</f>
        <v>No</v>
      </c>
    </row>
    <row r="310" spans="1:11" ht="51" x14ac:dyDescent="0.2">
      <c r="A310" s="8">
        <f t="shared" si="8"/>
        <v>281</v>
      </c>
      <c r="B310" s="13" t="str">
        <f>VLOOKUP($A310,'NPDES eRule - Appenidix A'!$A$10:$J$379,2,FALSE)</f>
        <v>Phosphorus Soil Test Measurement (Narrative Rate Approach) (Program Report)</v>
      </c>
      <c r="C310" s="69" t="s">
        <v>861</v>
      </c>
      <c r="D310" s="16" t="s">
        <v>847</v>
      </c>
      <c r="E310" s="16">
        <v>5</v>
      </c>
      <c r="F310" s="16">
        <f>IF(LEN($A310)=0,"",VLOOKUP($A310,'NPDES eRule - Appenidix A'!$A$10:$O$379,9,FALSE))</f>
        <v>3</v>
      </c>
      <c r="G310" s="51">
        <f>IF(LEN($A310)=0,"",VLOOKUP($A310,'NPDES eRule - Appenidix A'!$A$10:$O$379,10,FALSE))</f>
        <v>46012</v>
      </c>
      <c r="H310" s="51" t="str">
        <f>IF(LEN($A310)=0,"",VLOOKUP($A310,'NPDES eRule - Appenidix A'!$A$10:$O$379,11,FALSE))</f>
        <v>5.15</v>
      </c>
      <c r="I310" s="51" t="str">
        <f>IF(LEN($A310)=0,"",VLOOKUP($A310,'NPDES eRule - Appenidix A'!$A$10:$O$379,12,FALSE))</f>
        <v/>
      </c>
      <c r="J310" s="51" t="str">
        <f>IF(LEN($A310)=0,"",VLOOKUP($A310,'NPDES eRule - Appenidix A'!$A$10:$O$379,13,FALSE))</f>
        <v>OECA Data Store</v>
      </c>
      <c r="K310" s="16" t="str">
        <f>IF(LEN($A310)=0,"",VLOOKUP($A310,'NPDES eRule - Appenidix A'!$A$10:$O$379,14,FALSE))</f>
        <v>No</v>
      </c>
    </row>
    <row r="311" spans="1:11" ht="38.25" x14ac:dyDescent="0.2">
      <c r="A311" s="8">
        <f t="shared" si="8"/>
        <v>282</v>
      </c>
      <c r="B311" s="13" t="str">
        <f>VLOOKUP($A311,'NPDES eRule - Appenidix A'!$A$10:$J$379,2,FALSE)</f>
        <v>Soil Test Measurement Form (Narrative Rate Approach) (Program Report)</v>
      </c>
      <c r="C311" s="69" t="s">
        <v>862</v>
      </c>
      <c r="D311" s="16" t="s">
        <v>847</v>
      </c>
      <c r="E311" s="16">
        <v>5</v>
      </c>
      <c r="F311" s="16">
        <f>IF(LEN($A311)=0,"",VLOOKUP($A311,'NPDES eRule - Appenidix A'!$A$10:$O$379,9,FALSE))</f>
        <v>3</v>
      </c>
      <c r="G311" s="51">
        <f>IF(LEN($A311)=0,"",VLOOKUP($A311,'NPDES eRule - Appenidix A'!$A$10:$O$379,10,FALSE))</f>
        <v>46012</v>
      </c>
      <c r="H311" s="51" t="str">
        <f>IF(LEN($A311)=0,"",VLOOKUP($A311,'NPDES eRule - Appenidix A'!$A$10:$O$379,11,FALSE))</f>
        <v>5.15</v>
      </c>
      <c r="I311" s="51" t="str">
        <f>IF(LEN($A311)=0,"",VLOOKUP($A311,'NPDES eRule - Appenidix A'!$A$10:$O$379,12,FALSE))</f>
        <v/>
      </c>
      <c r="J311" s="51" t="str">
        <f>IF(LEN($A311)=0,"",VLOOKUP($A311,'NPDES eRule - Appenidix A'!$A$10:$O$379,13,FALSE))</f>
        <v>OECA Data Store</v>
      </c>
      <c r="K311" s="16" t="str">
        <f>IF(LEN($A311)=0,"",VLOOKUP($A311,'NPDES eRule - Appenidix A'!$A$10:$O$379,14,FALSE))</f>
        <v>No</v>
      </c>
    </row>
    <row r="312" spans="1:11" ht="38.25" x14ac:dyDescent="0.2">
      <c r="A312" s="8">
        <f t="shared" si="8"/>
        <v>283</v>
      </c>
      <c r="B312" s="13" t="str">
        <f>VLOOKUP($A312,'NPDES eRule - Appenidix A'!$A$10:$J$379,2,FALSE)</f>
        <v>Soil Test Measurement Unit(s) (Narrative Rate Approach) (Program Report)</v>
      </c>
      <c r="C312" s="69" t="s">
        <v>863</v>
      </c>
      <c r="D312" s="16" t="s">
        <v>847</v>
      </c>
      <c r="E312" s="16">
        <v>5</v>
      </c>
      <c r="F312" s="16">
        <f>IF(LEN($A312)=0,"",VLOOKUP($A312,'NPDES eRule - Appenidix A'!$A$10:$O$379,9,FALSE))</f>
        <v>3</v>
      </c>
      <c r="G312" s="51">
        <f>IF(LEN($A312)=0,"",VLOOKUP($A312,'NPDES eRule - Appenidix A'!$A$10:$O$379,10,FALSE))</f>
        <v>46012</v>
      </c>
      <c r="H312" s="51" t="str">
        <f>IF(LEN($A312)=0,"",VLOOKUP($A312,'NPDES eRule - Appenidix A'!$A$10:$O$379,11,FALSE))</f>
        <v>5.15</v>
      </c>
      <c r="I312" s="51" t="str">
        <f>IF(LEN($A312)=0,"",VLOOKUP($A312,'NPDES eRule - Appenidix A'!$A$10:$O$379,12,FALSE))</f>
        <v/>
      </c>
      <c r="J312" s="51" t="str">
        <f>IF(LEN($A312)=0,"",VLOOKUP($A312,'NPDES eRule - Appenidix A'!$A$10:$O$379,13,FALSE))</f>
        <v>OECA Data Store</v>
      </c>
      <c r="K312" s="16" t="str">
        <f>IF(LEN($A312)=0,"",VLOOKUP($A312,'NPDES eRule - Appenidix A'!$A$10:$O$379,14,FALSE))</f>
        <v>No</v>
      </c>
    </row>
    <row r="313" spans="1:11" ht="38.25" x14ac:dyDescent="0.2">
      <c r="A313" s="8">
        <f t="shared" si="8"/>
        <v>284</v>
      </c>
      <c r="B313" s="13" t="str">
        <f>VLOOKUP($A313,'NPDES eRule - Appenidix A'!$A$10:$J$379,2,FALSE)</f>
        <v>Nitrogen Amount of Any Supplemental Fertilizer Applied (Program Report)</v>
      </c>
      <c r="C313" s="69" t="s">
        <v>864</v>
      </c>
      <c r="D313" s="16" t="s">
        <v>847</v>
      </c>
      <c r="E313" s="16">
        <v>5</v>
      </c>
      <c r="F313" s="16">
        <f>IF(LEN($A313)=0,"",VLOOKUP($A313,'NPDES eRule - Appenidix A'!$A$10:$O$379,9,FALSE))</f>
        <v>3</v>
      </c>
      <c r="G313" s="51">
        <f>IF(LEN($A313)=0,"",VLOOKUP($A313,'NPDES eRule - Appenidix A'!$A$10:$O$379,10,FALSE))</f>
        <v>46012</v>
      </c>
      <c r="H313" s="51" t="str">
        <f>IF(LEN($A313)=0,"",VLOOKUP($A313,'NPDES eRule - Appenidix A'!$A$10:$O$379,11,FALSE))</f>
        <v>5.15</v>
      </c>
      <c r="I313" s="51" t="str">
        <f>IF(LEN($A313)=0,"",VLOOKUP($A313,'NPDES eRule - Appenidix A'!$A$10:$O$379,12,FALSE))</f>
        <v/>
      </c>
      <c r="J313" s="51" t="str">
        <f>IF(LEN($A313)=0,"",VLOOKUP($A313,'NPDES eRule - Appenidix A'!$A$10:$O$379,13,FALSE))</f>
        <v>OECA Data Store</v>
      </c>
      <c r="K313" s="16" t="str">
        <f>IF(LEN($A313)=0,"",VLOOKUP($A313,'NPDES eRule - Appenidix A'!$A$10:$O$379,14,FALSE))</f>
        <v>No</v>
      </c>
    </row>
    <row r="314" spans="1:11" ht="38.25" x14ac:dyDescent="0.2">
      <c r="A314" s="8">
        <f t="shared" si="8"/>
        <v>285</v>
      </c>
      <c r="B314" s="13" t="str">
        <f>VLOOKUP($A314,'NPDES eRule - Appenidix A'!$A$10:$J$379,2,FALSE)</f>
        <v>Phosphorus Amount of Any Supplemental Fertilizer Applied (Program Report)</v>
      </c>
      <c r="C314" s="69" t="s">
        <v>865</v>
      </c>
      <c r="D314" s="16" t="s">
        <v>847</v>
      </c>
      <c r="E314" s="16">
        <v>5</v>
      </c>
      <c r="F314" s="16">
        <f>IF(LEN($A314)=0,"",VLOOKUP($A314,'NPDES eRule - Appenidix A'!$A$10:$O$379,9,FALSE))</f>
        <v>3</v>
      </c>
      <c r="G314" s="51">
        <f>IF(LEN($A314)=0,"",VLOOKUP($A314,'NPDES eRule - Appenidix A'!$A$10:$O$379,10,FALSE))</f>
        <v>46012</v>
      </c>
      <c r="H314" s="51" t="str">
        <f>IF(LEN($A314)=0,"",VLOOKUP($A314,'NPDES eRule - Appenidix A'!$A$10:$O$379,11,FALSE))</f>
        <v>5.15</v>
      </c>
      <c r="I314" s="51" t="str">
        <f>IF(LEN($A314)=0,"",VLOOKUP($A314,'NPDES eRule - Appenidix A'!$A$10:$O$379,12,FALSE))</f>
        <v/>
      </c>
      <c r="J314" s="51" t="str">
        <f>IF(LEN($A314)=0,"",VLOOKUP($A314,'NPDES eRule - Appenidix A'!$A$10:$O$379,13,FALSE))</f>
        <v>OECA Data Store</v>
      </c>
      <c r="K314" s="16" t="str">
        <f>IF(LEN($A314)=0,"",VLOOKUP($A314,'NPDES eRule - Appenidix A'!$A$10:$O$379,14,FALSE))</f>
        <v>No</v>
      </c>
    </row>
    <row r="315" spans="1:11" ht="51" x14ac:dyDescent="0.2">
      <c r="A315" s="8">
        <f t="shared" si="8"/>
        <v>286</v>
      </c>
      <c r="B315" s="13" t="str">
        <f>VLOOKUP($A315,'NPDES eRule - Appenidix A'!$A$10:$J$379,2,FALSE)</f>
        <v>Supplemental Fertilizer Applied Units (Program Report)</v>
      </c>
      <c r="C315" s="69" t="s">
        <v>866</v>
      </c>
      <c r="D315" s="16" t="s">
        <v>847</v>
      </c>
      <c r="E315" s="16">
        <v>5</v>
      </c>
      <c r="F315" s="16">
        <f>IF(LEN($A315)=0,"",VLOOKUP($A315,'NPDES eRule - Appenidix A'!$A$10:$O$379,9,FALSE))</f>
        <v>3</v>
      </c>
      <c r="G315" s="51">
        <f>IF(LEN($A315)=0,"",VLOOKUP($A315,'NPDES eRule - Appenidix A'!$A$10:$O$379,10,FALSE))</f>
        <v>46012</v>
      </c>
      <c r="H315" s="51" t="str">
        <f>IF(LEN($A315)=0,"",VLOOKUP($A315,'NPDES eRule - Appenidix A'!$A$10:$O$379,11,FALSE))</f>
        <v>5.15</v>
      </c>
      <c r="I315" s="51" t="str">
        <f>IF(LEN($A315)=0,"",VLOOKUP($A315,'NPDES eRule - Appenidix A'!$A$10:$O$379,12,FALSE))</f>
        <v/>
      </c>
      <c r="J315" s="51" t="str">
        <f>IF(LEN($A315)=0,"",VLOOKUP($A315,'NPDES eRule - Appenidix A'!$A$10:$O$379,13,FALSE))</f>
        <v>OECA Data Store</v>
      </c>
      <c r="K315" s="16" t="str">
        <f>IF(LEN($A315)=0,"",VLOOKUP($A315,'NPDES eRule - Appenidix A'!$A$10:$O$379,14,FALSE))</f>
        <v>No</v>
      </c>
    </row>
    <row r="316" spans="1:11" ht="89.1" customHeight="1" x14ac:dyDescent="0.2">
      <c r="A316" s="54"/>
      <c r="B316" s="30" t="s">
        <v>867</v>
      </c>
      <c r="C316" s="75"/>
      <c r="D316" s="36"/>
      <c r="E316" s="36"/>
      <c r="F316" s="36" t="str">
        <f>IF(LEN($A316)=0,"",VLOOKUP($A316,'NPDES eRule - Appenidix A'!$A$10:$O$379,9,FALSE))</f>
        <v/>
      </c>
      <c r="G316" s="55" t="str">
        <f>IF(LEN($A316)=0,"",VLOOKUP($A316,'NPDES eRule - Appenidix A'!$A$10:$O$379,10,FALSE))</f>
        <v/>
      </c>
      <c r="H316" s="55" t="str">
        <f>IF(LEN($A316)=0,"",VLOOKUP($A316,'NPDES eRule - Appenidix A'!$A$10:$O$379,11,FALSE))</f>
        <v/>
      </c>
      <c r="I316" s="55" t="str">
        <f>IF(LEN($A316)=0,"",VLOOKUP($A316,'NPDES eRule - Appenidix A'!$A$10:$O$379,12,FALSE))</f>
        <v/>
      </c>
      <c r="J316" s="55" t="str">
        <f>IF(LEN($A316)=0,"",VLOOKUP($A316,'NPDES eRule - Appenidix A'!$A$10:$O$379,13,FALSE))</f>
        <v/>
      </c>
      <c r="K316" s="33" t="str">
        <f>IF(LEN($A316)=0,"",VLOOKUP($A316,'NPDES eRule - Appenidix A'!$A$10:$O$379,14,FALSE))</f>
        <v/>
      </c>
    </row>
    <row r="317" spans="1:11" ht="25.5" x14ac:dyDescent="0.2">
      <c r="A317" s="8">
        <f t="shared" ref="A317:A323" si="9">IF(LEN(A316)=0,A315+1,A316+1)</f>
        <v>287</v>
      </c>
      <c r="B317" s="13" t="str">
        <f>VLOOKUP($A317,'NPDES eRule - Appenidix A'!$A$10:$J$379,2,FALSE)</f>
        <v>Status of Compliance with MS4 Permit Requirements</v>
      </c>
      <c r="C317" s="69" t="s">
        <v>868</v>
      </c>
      <c r="D317" s="16" t="s">
        <v>869</v>
      </c>
      <c r="E317" s="16">
        <v>6</v>
      </c>
      <c r="F317" s="16">
        <f>IF(LEN($A317)=0,"",VLOOKUP($A317,'NPDES eRule - Appenidix A'!$A$10:$O$379,9,FALSE))</f>
        <v>3</v>
      </c>
      <c r="G317" s="51">
        <f>IF(LEN($A317)=0,"",VLOOKUP($A317,'NPDES eRule - Appenidix A'!$A$10:$O$379,10,FALSE))</f>
        <v>46012</v>
      </c>
      <c r="H317" s="51" t="str">
        <f>IF(LEN($A317)=0,"",VLOOKUP($A317,'NPDES eRule - Appenidix A'!$A$10:$O$379,11,FALSE))</f>
        <v>5.13</v>
      </c>
      <c r="I317" s="51" t="str">
        <f>IF(LEN($A317)=0,"",VLOOKUP($A317,'NPDES eRule - Appenidix A'!$A$10:$O$379,12,FALSE))</f>
        <v/>
      </c>
      <c r="J317" s="51" t="str">
        <f>IF(LEN($A317)=0,"",VLOOKUP($A317,'NPDES eRule - Appenidix A'!$A$10:$O$379,13,FALSE))</f>
        <v>OECA Data Store</v>
      </c>
      <c r="K317" s="16" t="str">
        <f>IF(LEN($A317)=0,"",VLOOKUP($A317,'NPDES eRule - Appenidix A'!$A$10:$O$379,14,FALSE))</f>
        <v>No</v>
      </c>
    </row>
    <row r="318" spans="1:11" ht="63.75" x14ac:dyDescent="0.2">
      <c r="A318" s="8">
        <f t="shared" si="9"/>
        <v>288</v>
      </c>
      <c r="B318" s="13" t="str">
        <f>VLOOKUP($A318,'NPDES eRule - Appenidix A'!$A$10:$J$379,2,FALSE)</f>
        <v>Results of Information Collected and Analyzed</v>
      </c>
      <c r="C318" s="69" t="s">
        <v>870</v>
      </c>
      <c r="D318" s="16" t="s">
        <v>871</v>
      </c>
      <c r="E318" s="16">
        <v>6</v>
      </c>
      <c r="F318" s="16">
        <f>IF(LEN($A318)=0,"",VLOOKUP($A318,'NPDES eRule - Appenidix A'!$A$10:$O$379,9,FALSE))</f>
        <v>3</v>
      </c>
      <c r="G318" s="51">
        <f>IF(LEN($A318)=0,"",VLOOKUP($A318,'NPDES eRule - Appenidix A'!$A$10:$O$379,10,FALSE))</f>
        <v>46012</v>
      </c>
      <c r="H318" s="51" t="str">
        <f>IF(LEN($A318)=0,"",VLOOKUP($A318,'NPDES eRule - Appenidix A'!$A$10:$O$379,11,FALSE))</f>
        <v>5.13</v>
      </c>
      <c r="I318" s="51" t="str">
        <f>IF(LEN($A318)=0,"",VLOOKUP($A318,'NPDES eRule - Appenidix A'!$A$10:$O$379,12,FALSE))</f>
        <v/>
      </c>
      <c r="J318" s="51" t="str">
        <f>IF(LEN($A318)=0,"",VLOOKUP($A318,'NPDES eRule - Appenidix A'!$A$10:$O$379,13,FALSE))</f>
        <v>OECA Data Store</v>
      </c>
      <c r="K318" s="16" t="str">
        <f>IF(LEN($A318)=0,"",VLOOKUP($A318,'NPDES eRule - Appenidix A'!$A$10:$O$379,14,FALSE))</f>
        <v>No</v>
      </c>
    </row>
    <row r="319" spans="1:11" ht="102" x14ac:dyDescent="0.2">
      <c r="A319" s="8">
        <f t="shared" si="9"/>
        <v>289</v>
      </c>
      <c r="B319" s="13" t="str">
        <f>VLOOKUP($A319,'NPDES eRule - Appenidix A'!$A$10:$J$379,2,FALSE)</f>
        <v>Summary of Activities Undertaken to Comply with the MS4 Permit Requirements</v>
      </c>
      <c r="C319" s="69" t="s">
        <v>872</v>
      </c>
      <c r="D319" s="16" t="s">
        <v>873</v>
      </c>
      <c r="E319" s="16">
        <v>6</v>
      </c>
      <c r="F319" s="16">
        <f>IF(LEN($A319)=0,"",VLOOKUP($A319,'NPDES eRule - Appenidix A'!$A$10:$O$379,9,FALSE))</f>
        <v>3</v>
      </c>
      <c r="G319" s="51">
        <f>IF(LEN($A319)=0,"",VLOOKUP($A319,'NPDES eRule - Appenidix A'!$A$10:$O$379,10,FALSE))</f>
        <v>46012</v>
      </c>
      <c r="H319" s="51" t="str">
        <f>IF(LEN($A319)=0,"",VLOOKUP($A319,'NPDES eRule - Appenidix A'!$A$10:$O$379,11,FALSE))</f>
        <v>5.13</v>
      </c>
      <c r="I319" s="51" t="str">
        <f>IF(LEN($A319)=0,"",VLOOKUP($A319,'NPDES eRule - Appenidix A'!$A$10:$O$379,12,FALSE))</f>
        <v/>
      </c>
      <c r="J319" s="51" t="str">
        <f>IF(LEN($A319)=0,"",VLOOKUP($A319,'NPDES eRule - Appenidix A'!$A$10:$O$379,13,FALSE))</f>
        <v>OECA Data Store</v>
      </c>
      <c r="K319" s="16" t="str">
        <f>IF(LEN($A319)=0,"",VLOOKUP($A319,'NPDES eRule - Appenidix A'!$A$10:$O$379,14,FALSE))</f>
        <v>No</v>
      </c>
    </row>
    <row r="320" spans="1:11" ht="76.5" x14ac:dyDescent="0.2">
      <c r="A320" s="8">
        <f t="shared" si="9"/>
        <v>290</v>
      </c>
      <c r="B320" s="13" t="str">
        <f>VLOOKUP($A320,'NPDES eRule - Appenidix A'!$A$10:$J$379,2,FALSE)</f>
        <v>Changes to MS4 Permittee's SWMP</v>
      </c>
      <c r="C320" s="69" t="s">
        <v>874</v>
      </c>
      <c r="D320" s="16" t="s">
        <v>873</v>
      </c>
      <c r="E320" s="16">
        <v>6</v>
      </c>
      <c r="F320" s="16">
        <f>IF(LEN($A320)=0,"",VLOOKUP($A320,'NPDES eRule - Appenidix A'!$A$10:$O$379,9,FALSE))</f>
        <v>3</v>
      </c>
      <c r="G320" s="51">
        <f>IF(LEN($A320)=0,"",VLOOKUP($A320,'NPDES eRule - Appenidix A'!$A$10:$O$379,10,FALSE))</f>
        <v>46012</v>
      </c>
      <c r="H320" s="51" t="str">
        <f>IF(LEN($A320)=0,"",VLOOKUP($A320,'NPDES eRule - Appenidix A'!$A$10:$O$379,11,FALSE))</f>
        <v>5.13</v>
      </c>
      <c r="I320" s="51" t="str">
        <f>IF(LEN($A320)=0,"",VLOOKUP($A320,'NPDES eRule - Appenidix A'!$A$10:$O$379,12,FALSE))</f>
        <v/>
      </c>
      <c r="J320" s="51" t="str">
        <f>IF(LEN($A320)=0,"",VLOOKUP($A320,'NPDES eRule - Appenidix A'!$A$10:$O$379,13,FALSE))</f>
        <v>OECA Data Store</v>
      </c>
      <c r="K320" s="16" t="str">
        <f>IF(LEN($A320)=0,"",VLOOKUP($A320,'NPDES eRule - Appenidix A'!$A$10:$O$379,14,FALSE))</f>
        <v>No</v>
      </c>
    </row>
    <row r="321" spans="1:11" ht="76.5" x14ac:dyDescent="0.2">
      <c r="A321" s="8">
        <f t="shared" si="9"/>
        <v>291</v>
      </c>
      <c r="B321" s="13" t="str">
        <f>VLOOKUP($A321,'NPDES eRule - Appenidix A'!$A$10:$J$379,2,FALSE)</f>
        <v>MS4 Enforcement Action Type</v>
      </c>
      <c r="C321" s="69" t="s">
        <v>875</v>
      </c>
      <c r="D321" s="16" t="s">
        <v>873</v>
      </c>
      <c r="E321" s="16">
        <v>6</v>
      </c>
      <c r="F321" s="16">
        <f>IF(LEN($A321)=0,"",VLOOKUP($A321,'NPDES eRule - Appenidix A'!$A$10:$O$379,9,FALSE))</f>
        <v>3</v>
      </c>
      <c r="G321" s="51">
        <f>IF(LEN($A321)=0,"",VLOOKUP($A321,'NPDES eRule - Appenidix A'!$A$10:$O$379,10,FALSE))</f>
        <v>46012</v>
      </c>
      <c r="H321" s="51" t="str">
        <f>IF(LEN($A321)=0,"",VLOOKUP($A321,'NPDES eRule - Appenidix A'!$A$10:$O$379,11,FALSE))</f>
        <v>5.13</v>
      </c>
      <c r="I321" s="51" t="str">
        <f>IF(LEN($A321)=0,"",VLOOKUP($A321,'NPDES eRule - Appenidix A'!$A$10:$O$379,12,FALSE))</f>
        <v/>
      </c>
      <c r="J321" s="51" t="str">
        <f>IF(LEN($A321)=0,"",VLOOKUP($A321,'NPDES eRule - Appenidix A'!$A$10:$O$379,13,FALSE))</f>
        <v>OECA Data Store</v>
      </c>
      <c r="K321" s="16" t="str">
        <f>IF(LEN($A321)=0,"",VLOOKUP($A321,'NPDES eRule - Appenidix A'!$A$10:$O$379,14,FALSE))</f>
        <v>No</v>
      </c>
    </row>
    <row r="322" spans="1:11" ht="63.75" x14ac:dyDescent="0.2">
      <c r="A322" s="8">
        <f t="shared" si="9"/>
        <v>292</v>
      </c>
      <c r="B322" s="13" t="str">
        <f>VLOOKUP($A322,'NPDES eRule - Appenidix A'!$A$10:$J$379,2,FALSE)</f>
        <v>MS4 Enforcement Actions Total by Type</v>
      </c>
      <c r="C322" s="69" t="s">
        <v>876</v>
      </c>
      <c r="D322" s="16" t="s">
        <v>873</v>
      </c>
      <c r="E322" s="16">
        <v>6</v>
      </c>
      <c r="F322" s="16">
        <f>IF(LEN($A322)=0,"",VLOOKUP($A322,'NPDES eRule - Appenidix A'!$A$10:$O$379,9,FALSE))</f>
        <v>3</v>
      </c>
      <c r="G322" s="51">
        <f>IF(LEN($A322)=0,"",VLOOKUP($A322,'NPDES eRule - Appenidix A'!$A$10:$O$379,10,FALSE))</f>
        <v>46012</v>
      </c>
      <c r="H322" s="51" t="str">
        <f>IF(LEN($A322)=0,"",VLOOKUP($A322,'NPDES eRule - Appenidix A'!$A$10:$O$379,11,FALSE))</f>
        <v>5.13</v>
      </c>
      <c r="I322" s="51" t="str">
        <f>IF(LEN($A322)=0,"",VLOOKUP($A322,'NPDES eRule - Appenidix A'!$A$10:$O$379,12,FALSE))</f>
        <v/>
      </c>
      <c r="J322" s="51" t="str">
        <f>IF(LEN($A322)=0,"",VLOOKUP($A322,'NPDES eRule - Appenidix A'!$A$10:$O$379,13,FALSE))</f>
        <v>OECA Data Store</v>
      </c>
      <c r="K322" s="16" t="str">
        <f>IF(LEN($A322)=0,"",VLOOKUP($A322,'NPDES eRule - Appenidix A'!$A$10:$O$379,14,FALSE))</f>
        <v>No</v>
      </c>
    </row>
    <row r="323" spans="1:11" ht="191.25" x14ac:dyDescent="0.2">
      <c r="A323" s="8">
        <f t="shared" si="9"/>
        <v>293</v>
      </c>
      <c r="B323" s="13" t="str">
        <f>VLOOKUP($A323,'NPDES eRule - Appenidix A'!$A$10:$J$379,2,FALSE)</f>
        <v>MS4 Enforcement Agency</v>
      </c>
      <c r="C323" s="69" t="s">
        <v>877</v>
      </c>
      <c r="D323" s="16" t="s">
        <v>878</v>
      </c>
      <c r="E323" s="16">
        <v>6</v>
      </c>
      <c r="F323" s="16">
        <f>IF(LEN($A323)=0,"",VLOOKUP($A323,'NPDES eRule - Appenidix A'!$A$10:$O$379,9,FALSE))</f>
        <v>3</v>
      </c>
      <c r="G323" s="51">
        <f>IF(LEN($A323)=0,"",VLOOKUP($A323,'NPDES eRule - Appenidix A'!$A$10:$O$379,10,FALSE))</f>
        <v>46012</v>
      </c>
      <c r="H323" s="51" t="str">
        <f>IF(LEN($A323)=0,"",VLOOKUP($A323,'NPDES eRule - Appenidix A'!$A$10:$O$379,11,FALSE))</f>
        <v>5.13</v>
      </c>
      <c r="I323" s="51" t="str">
        <f>IF(LEN($A323)=0,"",VLOOKUP($A323,'NPDES eRule - Appenidix A'!$A$10:$O$379,12,FALSE))</f>
        <v/>
      </c>
      <c r="J323" s="51" t="str">
        <f>IF(LEN($A323)=0,"",VLOOKUP($A323,'NPDES eRule - Appenidix A'!$A$10:$O$379,13,FALSE))</f>
        <v>OECA Data Store</v>
      </c>
      <c r="K323" s="16" t="str">
        <f>IF(LEN($A323)=0,"",VLOOKUP($A323,'NPDES eRule - Appenidix A'!$A$10:$O$379,14,FALSE))</f>
        <v>No</v>
      </c>
    </row>
    <row r="324" spans="1:11" ht="137.1" customHeight="1" x14ac:dyDescent="0.2">
      <c r="A324" s="54"/>
      <c r="B324" s="30" t="s">
        <v>879</v>
      </c>
      <c r="C324" s="75"/>
      <c r="D324" s="36"/>
      <c r="E324" s="36"/>
      <c r="F324" s="36" t="str">
        <f>IF(LEN($A324)=0,"",VLOOKUP($A324,'NPDES eRule - Appenidix A'!$A$10:$O$379,9,FALSE))</f>
        <v/>
      </c>
      <c r="G324" s="55" t="str">
        <f>IF(LEN($A324)=0,"",VLOOKUP($A324,'NPDES eRule - Appenidix A'!$A$10:$O$379,10,FALSE))</f>
        <v/>
      </c>
      <c r="H324" s="55" t="str">
        <f>IF(LEN($A324)=0,"",VLOOKUP($A324,'NPDES eRule - Appenidix A'!$A$10:$O$379,11,FALSE))</f>
        <v/>
      </c>
      <c r="I324" s="55" t="str">
        <f>IF(LEN($A324)=0,"",VLOOKUP($A324,'NPDES eRule - Appenidix A'!$A$10:$O$379,12,FALSE))</f>
        <v/>
      </c>
      <c r="J324" s="55" t="str">
        <f>IF(LEN($A324)=0,"",VLOOKUP($A324,'NPDES eRule - Appenidix A'!$A$10:$O$379,13,FALSE))</f>
        <v/>
      </c>
      <c r="K324" s="33" t="str">
        <f>IF(LEN($A324)=0,"",VLOOKUP($A324,'NPDES eRule - Appenidix A'!$A$10:$O$379,14,FALSE))</f>
        <v/>
      </c>
    </row>
    <row r="325" spans="1:11" ht="38.25" x14ac:dyDescent="0.2">
      <c r="A325" s="8">
        <f t="shared" ref="A325:A353" si="10">IF(LEN(A324)=0,A323+1,A324+1)</f>
        <v>294</v>
      </c>
      <c r="B325" s="38" t="str">
        <f>VLOOKUP($A325,'NPDES eRule - Appenidix A'!$A$10:$J$379,2,FALSE)</f>
        <v>SNC Published</v>
      </c>
      <c r="C325" s="69" t="s">
        <v>880</v>
      </c>
      <c r="D325" s="16" t="s">
        <v>881</v>
      </c>
      <c r="E325" s="16">
        <v>7</v>
      </c>
      <c r="F325" s="16">
        <f>IF(LEN($A325)=0,"",VLOOKUP($A325,'NPDES eRule - Appenidix A'!$A$10:$O$379,9,FALSE))</f>
        <v>3</v>
      </c>
      <c r="G325" s="51">
        <f>IF(LEN($A325)=0,"",VLOOKUP($A325,'NPDES eRule - Appenidix A'!$A$10:$O$379,10,FALSE))</f>
        <v>46012</v>
      </c>
      <c r="H325" s="51" t="str">
        <f>IF(LEN($A325)=0,"",VLOOKUP($A325,'NPDES eRule - Appenidix A'!$A$10:$O$379,11,FALSE))</f>
        <v>5.14</v>
      </c>
      <c r="I325" s="51" t="str">
        <f>IF(LEN($A325)=0,"",VLOOKUP($A325,'NPDES eRule - Appenidix A'!$A$10:$O$379,12,FALSE))</f>
        <v/>
      </c>
      <c r="J325" s="51" t="str">
        <f>IF(LEN($A325)=0,"",VLOOKUP($A325,'NPDES eRule - Appenidix A'!$A$10:$O$379,13,FALSE))</f>
        <v>OECA Data Store</v>
      </c>
      <c r="K325" s="16" t="str">
        <f>IF(LEN($A325)=0,"",VLOOKUP($A325,'NPDES eRule - Appenidix A'!$A$10:$O$379,14,FALSE))</f>
        <v>No</v>
      </c>
    </row>
    <row r="326" spans="1:11" ht="38.25" x14ac:dyDescent="0.2">
      <c r="A326" s="8">
        <f t="shared" si="10"/>
        <v>295</v>
      </c>
      <c r="B326" s="38" t="str">
        <f>VLOOKUP($A326,'NPDES eRule - Appenidix A'!$A$10:$J$379,2,FALSE)</f>
        <v>SNC with Pretreatment Enforceable Compliance Schedule Status</v>
      </c>
      <c r="C326" s="69" t="s">
        <v>882</v>
      </c>
      <c r="D326" s="16" t="s">
        <v>881</v>
      </c>
      <c r="E326" s="16">
        <v>7</v>
      </c>
      <c r="F326" s="16">
        <f>IF(LEN($A326)=0,"",VLOOKUP($A326,'NPDES eRule - Appenidix A'!$A$10:$O$379,9,FALSE))</f>
        <v>3</v>
      </c>
      <c r="G326" s="51">
        <f>IF(LEN($A326)=0,"",VLOOKUP($A326,'NPDES eRule - Appenidix A'!$A$10:$O$379,10,FALSE))</f>
        <v>46012</v>
      </c>
      <c r="H326" s="51" t="str">
        <f>IF(LEN($A326)=0,"",VLOOKUP($A326,'NPDES eRule - Appenidix A'!$A$10:$O$379,11,FALSE))</f>
        <v>5.14</v>
      </c>
      <c r="I326" s="51" t="str">
        <f>IF(LEN($A326)=0,"",VLOOKUP($A326,'NPDES eRule - Appenidix A'!$A$10:$O$379,12,FALSE))</f>
        <v/>
      </c>
      <c r="J326" s="51" t="str">
        <f>IF(LEN($A326)=0,"",VLOOKUP($A326,'NPDES eRule - Appenidix A'!$A$10:$O$379,13,FALSE))</f>
        <v>OECA Data Store</v>
      </c>
      <c r="K326" s="16" t="str">
        <f>IF(LEN($A326)=0,"",VLOOKUP($A326,'NPDES eRule - Appenidix A'!$A$10:$O$379,14,FALSE))</f>
        <v>No</v>
      </c>
    </row>
    <row r="327" spans="1:11" ht="63.75" x14ac:dyDescent="0.2">
      <c r="A327" s="8">
        <f t="shared" si="10"/>
        <v>296</v>
      </c>
      <c r="B327" s="38" t="str">
        <f>VLOOKUP($A327,'NPDES eRule - Appenidix A'!$A$10:$J$379,2,FALSE)</f>
        <v>Local Limits Adoption Date</v>
      </c>
      <c r="C327" s="69" t="s">
        <v>883</v>
      </c>
      <c r="D327" s="17" t="s">
        <v>884</v>
      </c>
      <c r="E327" s="17">
        <v>7</v>
      </c>
      <c r="F327" s="16">
        <f>IF(LEN($A327)=0,"",VLOOKUP($A327,'NPDES eRule - Appenidix A'!$A$10:$O$379,9,FALSE))</f>
        <v>3</v>
      </c>
      <c r="G327" s="51">
        <f>IF(LEN($A327)=0,"",VLOOKUP($A327,'NPDES eRule - Appenidix A'!$A$10:$O$379,10,FALSE))</f>
        <v>46012</v>
      </c>
      <c r="H327" s="51" t="str">
        <f>IF(LEN($A327)=0,"",VLOOKUP($A327,'NPDES eRule - Appenidix A'!$A$10:$O$379,11,FALSE))</f>
        <v>5.14</v>
      </c>
      <c r="I327" s="51" t="str">
        <f>IF(LEN($A327)=0,"",VLOOKUP($A327,'NPDES eRule - Appenidix A'!$A$10:$O$379,12,FALSE))</f>
        <v/>
      </c>
      <c r="J327" s="51" t="str">
        <f>IF(LEN($A327)=0,"",VLOOKUP($A327,'NPDES eRule - Appenidix A'!$A$10:$O$379,13,FALSE))</f>
        <v>OECA Data Store</v>
      </c>
      <c r="K327" s="16" t="str">
        <f>IF(LEN($A327)=0,"",VLOOKUP($A327,'NPDES eRule - Appenidix A'!$A$10:$O$379,14,FALSE))</f>
        <v>No</v>
      </c>
    </row>
    <row r="328" spans="1:11" ht="63.75" x14ac:dyDescent="0.2">
      <c r="A328" s="8">
        <f t="shared" si="10"/>
        <v>297</v>
      </c>
      <c r="B328" s="38" t="str">
        <f>VLOOKUP($A328,'NPDES eRule - Appenidix A'!$A$10:$J$379,2,FALSE)</f>
        <v>Local Limits Evaluation Date</v>
      </c>
      <c r="C328" s="69" t="s">
        <v>885</v>
      </c>
      <c r="D328" s="17" t="s">
        <v>886</v>
      </c>
      <c r="E328" s="17">
        <v>7</v>
      </c>
      <c r="F328" s="16">
        <f>IF(LEN($A328)=0,"",VLOOKUP($A328,'NPDES eRule - Appenidix A'!$A$10:$O$379,9,FALSE))</f>
        <v>3</v>
      </c>
      <c r="G328" s="51">
        <f>IF(LEN($A328)=0,"",VLOOKUP($A328,'NPDES eRule - Appenidix A'!$A$10:$O$379,10,FALSE))</f>
        <v>46012</v>
      </c>
      <c r="H328" s="51" t="str">
        <f>IF(LEN($A328)=0,"",VLOOKUP($A328,'NPDES eRule - Appenidix A'!$A$10:$O$379,11,FALSE))</f>
        <v>5.14</v>
      </c>
      <c r="I328" s="51" t="str">
        <f>IF(LEN($A328)=0,"",VLOOKUP($A328,'NPDES eRule - Appenidix A'!$A$10:$O$379,12,FALSE))</f>
        <v/>
      </c>
      <c r="J328" s="51" t="str">
        <f>IF(LEN($A328)=0,"",VLOOKUP($A328,'NPDES eRule - Appenidix A'!$A$10:$O$379,13,FALSE))</f>
        <v>OECA Data Store</v>
      </c>
      <c r="K328" s="16" t="str">
        <f>IF(LEN($A328)=0,"",VLOOKUP($A328,'NPDES eRule - Appenidix A'!$A$10:$O$379,14,FALSE))</f>
        <v>No</v>
      </c>
    </row>
    <row r="329" spans="1:11" ht="63.75" x14ac:dyDescent="0.2">
      <c r="A329" s="8">
        <f t="shared" si="10"/>
        <v>298</v>
      </c>
      <c r="B329" s="38" t="str">
        <f>VLOOKUP($A329,'NPDES eRule - Appenidix A'!$A$10:$J$379,2,FALSE)</f>
        <v>Local Limits Pollutants</v>
      </c>
      <c r="C329" s="69" t="s">
        <v>887</v>
      </c>
      <c r="D329" s="16" t="s">
        <v>888</v>
      </c>
      <c r="E329" s="16">
        <v>7</v>
      </c>
      <c r="F329" s="16">
        <f>IF(LEN($A329)=0,"",VLOOKUP($A329,'NPDES eRule - Appenidix A'!$A$10:$O$379,9,FALSE))</f>
        <v>3</v>
      </c>
      <c r="G329" s="51">
        <f>IF(LEN($A329)=0,"",VLOOKUP($A329,'NPDES eRule - Appenidix A'!$A$10:$O$379,10,FALSE))</f>
        <v>46012</v>
      </c>
      <c r="H329" s="51" t="str">
        <f>IF(LEN($A329)=0,"",VLOOKUP($A329,'NPDES eRule - Appenidix A'!$A$10:$O$379,11,FALSE))</f>
        <v>5.14</v>
      </c>
      <c r="I329" s="51" t="str">
        <f>IF(LEN($A329)=0,"",VLOOKUP($A329,'NPDES eRule - Appenidix A'!$A$10:$O$379,12,FALSE))</f>
        <v/>
      </c>
      <c r="J329" s="51" t="str">
        <f>IF(LEN($A329)=0,"",VLOOKUP($A329,'NPDES eRule - Appenidix A'!$A$10:$O$379,13,FALSE))</f>
        <v>OECA Data Store</v>
      </c>
      <c r="K329" s="16" t="str">
        <f>IF(LEN($A329)=0,"",VLOOKUP($A329,'NPDES eRule - Appenidix A'!$A$10:$O$379,14,FALSE))</f>
        <v>No</v>
      </c>
    </row>
    <row r="330" spans="1:11" ht="63.75" x14ac:dyDescent="0.2">
      <c r="A330" s="8">
        <f t="shared" si="10"/>
        <v>299</v>
      </c>
      <c r="B330" s="38" t="str">
        <f>VLOOKUP($A330,'NPDES eRule - Appenidix A'!$A$10:$J$379,2,FALSE)</f>
        <v>POTW Discharge Contamination Indicator (Program Report)</v>
      </c>
      <c r="C330" s="69" t="s">
        <v>889</v>
      </c>
      <c r="D330" s="16" t="s">
        <v>890</v>
      </c>
      <c r="E330" s="16">
        <v>7</v>
      </c>
      <c r="F330" s="16">
        <f>IF(LEN($A330)=0,"",VLOOKUP($A330,'NPDES eRule - Appenidix A'!$A$10:$O$379,9,FALSE))</f>
        <v>3</v>
      </c>
      <c r="G330" s="51">
        <f>IF(LEN($A330)=0,"",VLOOKUP($A330,'NPDES eRule - Appenidix A'!$A$10:$O$379,10,FALSE))</f>
        <v>46012</v>
      </c>
      <c r="H330" s="51" t="str">
        <f>IF(LEN($A330)=0,"",VLOOKUP($A330,'NPDES eRule - Appenidix A'!$A$10:$O$379,11,FALSE))</f>
        <v>5.14</v>
      </c>
      <c r="I330" s="51" t="str">
        <f>IF(LEN($A330)=0,"",VLOOKUP($A330,'NPDES eRule - Appenidix A'!$A$10:$O$379,12,FALSE))</f>
        <v/>
      </c>
      <c r="J330" s="51" t="str">
        <f>IF(LEN($A330)=0,"",VLOOKUP($A330,'NPDES eRule - Appenidix A'!$A$10:$O$379,13,FALSE))</f>
        <v>OECA Data Store</v>
      </c>
      <c r="K330" s="16" t="str">
        <f>IF(LEN($A330)=0,"",VLOOKUP($A330,'NPDES eRule - Appenidix A'!$A$10:$O$379,14,FALSE))</f>
        <v>No</v>
      </c>
    </row>
    <row r="331" spans="1:11" ht="89.25" x14ac:dyDescent="0.2">
      <c r="A331" s="8">
        <f t="shared" si="10"/>
        <v>300</v>
      </c>
      <c r="B331" s="38" t="str">
        <f>VLOOKUP($A331,'NPDES eRule - Appenidix A'!$A$10:$J$379,2,FALSE)</f>
        <v>POTW Biosolids or Sewage Sludge Contamination Indicator (Program Report)</v>
      </c>
      <c r="C331" s="69" t="s">
        <v>891</v>
      </c>
      <c r="D331" s="16" t="s">
        <v>890</v>
      </c>
      <c r="E331" s="17">
        <v>7</v>
      </c>
      <c r="F331" s="16">
        <f>IF(LEN($A331)=0,"",VLOOKUP($A331,'NPDES eRule - Appenidix A'!$A$10:$O$379,9,FALSE))</f>
        <v>3</v>
      </c>
      <c r="G331" s="51">
        <f>IF(LEN($A331)=0,"",VLOOKUP($A331,'NPDES eRule - Appenidix A'!$A$10:$O$379,10,FALSE))</f>
        <v>46012</v>
      </c>
      <c r="H331" s="51" t="str">
        <f>IF(LEN($A331)=0,"",VLOOKUP($A331,'NPDES eRule - Appenidix A'!$A$10:$O$379,11,FALSE))</f>
        <v>5.14</v>
      </c>
      <c r="I331" s="51" t="str">
        <f>IF(LEN($A331)=0,"",VLOOKUP($A331,'NPDES eRule - Appenidix A'!$A$10:$O$379,12,FALSE))</f>
        <v/>
      </c>
      <c r="J331" s="51" t="str">
        <f>IF(LEN($A331)=0,"",VLOOKUP($A331,'NPDES eRule - Appenidix A'!$A$10:$O$379,13,FALSE))</f>
        <v>OECA Data Store</v>
      </c>
      <c r="K331" s="16" t="str">
        <f>IF(LEN($A331)=0,"",VLOOKUP($A331,'NPDES eRule - Appenidix A'!$A$10:$O$379,14,FALSE))</f>
        <v>No</v>
      </c>
    </row>
    <row r="332" spans="1:11" ht="25.5" x14ac:dyDescent="0.2">
      <c r="A332" s="8">
        <f t="shared" si="10"/>
        <v>301</v>
      </c>
      <c r="B332" s="38" t="str">
        <f>VLOOKUP($A332,'NPDES eRule - Appenidix A'!$A$10:$J$379,2,FALSE)</f>
        <v>Industrial User Control Mechanism Status</v>
      </c>
      <c r="C332" s="69" t="s">
        <v>892</v>
      </c>
      <c r="D332" s="17" t="s">
        <v>893</v>
      </c>
      <c r="E332" s="17">
        <v>7</v>
      </c>
      <c r="F332" s="16" t="str">
        <f>IF(LEN($A332)=0,"",VLOOKUP($A332,'NPDES eRule - Appenidix A'!$A$10:$O$379,9,FALSE))</f>
        <v>N/A</v>
      </c>
      <c r="G332" s="51" t="str">
        <f>IF(LEN($A332)=0,"",VLOOKUP($A332,'NPDES eRule - Appenidix A'!$A$10:$O$379,10,FALSE))</f>
        <v>N/A</v>
      </c>
      <c r="H332" s="51" t="str">
        <f>IF(LEN($A332)=0,"",VLOOKUP($A332,'NPDES eRule - Appenidix A'!$A$10:$O$379,11,FALSE))</f>
        <v>N/A</v>
      </c>
      <c r="I332" s="51" t="str">
        <f>IF(LEN($A332)=0,"",VLOOKUP($A332,'NPDES eRule - Appenidix A'!$A$10:$O$379,12,FALSE))</f>
        <v/>
      </c>
      <c r="J332" s="51" t="str">
        <f>IF(LEN($A332)=0,"",VLOOKUP($A332,'NPDES eRule - Appenidix A'!$A$10:$O$379,13,FALSE))</f>
        <v>&lt;Deletion recommended by EPA-state workgroup&gt;</v>
      </c>
      <c r="K332" s="16" t="str">
        <f>IF(LEN($A332)=0,"",VLOOKUP($A332,'NPDES eRule - Appenidix A'!$A$10:$O$379,14,FALSE))</f>
        <v>No</v>
      </c>
    </row>
    <row r="333" spans="1:11" ht="38.25" x14ac:dyDescent="0.2">
      <c r="A333" s="8">
        <f t="shared" si="10"/>
        <v>302</v>
      </c>
      <c r="B333" s="38" t="str">
        <f>VLOOKUP($A333,'NPDES eRule - Appenidix A'!$A$10:$J$379,2,FALSE)</f>
        <v>Industrial User Control Mechanism Effective Date</v>
      </c>
      <c r="C333" s="69" t="s">
        <v>894</v>
      </c>
      <c r="D333" s="17" t="s">
        <v>895</v>
      </c>
      <c r="E333" s="17">
        <v>7</v>
      </c>
      <c r="F333" s="16" t="str">
        <f>IF(LEN($A333)=0,"",VLOOKUP($A333,'NPDES eRule - Appenidix A'!$A$10:$O$379,9,FALSE))</f>
        <v>N/A</v>
      </c>
      <c r="G333" s="51" t="str">
        <f>IF(LEN($A333)=0,"",VLOOKUP($A333,'NPDES eRule - Appenidix A'!$A$10:$O$379,10,FALSE))</f>
        <v>N/A</v>
      </c>
      <c r="H333" s="51" t="str">
        <f>IF(LEN($A333)=0,"",VLOOKUP($A333,'NPDES eRule - Appenidix A'!$A$10:$O$379,11,FALSE))</f>
        <v>N/A</v>
      </c>
      <c r="I333" s="51" t="str">
        <f>IF(LEN($A333)=0,"",VLOOKUP($A333,'NPDES eRule - Appenidix A'!$A$10:$O$379,12,FALSE))</f>
        <v/>
      </c>
      <c r="J333" s="51" t="str">
        <f>IF(LEN($A333)=0,"",VLOOKUP($A333,'NPDES eRule - Appenidix A'!$A$10:$O$379,13,FALSE))</f>
        <v>&lt;Deletion recommended by EPA-state workgroup&gt;</v>
      </c>
      <c r="K333" s="16" t="str">
        <f>IF(LEN($A333)=0,"",VLOOKUP($A333,'NPDES eRule - Appenidix A'!$A$10:$O$379,14,FALSE))</f>
        <v>No</v>
      </c>
    </row>
    <row r="334" spans="1:11" ht="25.5" x14ac:dyDescent="0.2">
      <c r="A334" s="8">
        <f t="shared" si="10"/>
        <v>303</v>
      </c>
      <c r="B334" s="38" t="str">
        <f>VLOOKUP($A334,'NPDES eRule - Appenidix A'!$A$10:$J$379,2,FALSE)</f>
        <v>Industrial User Control Mechanism Expiration Date</v>
      </c>
      <c r="C334" s="69" t="s">
        <v>896</v>
      </c>
      <c r="D334" s="17" t="s">
        <v>890</v>
      </c>
      <c r="E334" s="17">
        <v>7</v>
      </c>
      <c r="F334" s="16" t="str">
        <f>IF(LEN($A334)=0,"",VLOOKUP($A334,'NPDES eRule - Appenidix A'!$A$10:$O$379,9,FALSE))</f>
        <v>N/A</v>
      </c>
      <c r="G334" s="51" t="str">
        <f>IF(LEN($A334)=0,"",VLOOKUP($A334,'NPDES eRule - Appenidix A'!$A$10:$O$379,10,FALSE))</f>
        <v>N/A</v>
      </c>
      <c r="H334" s="51" t="str">
        <f>IF(LEN($A334)=0,"",VLOOKUP($A334,'NPDES eRule - Appenidix A'!$A$10:$O$379,11,FALSE))</f>
        <v>N/A</v>
      </c>
      <c r="I334" s="51" t="str">
        <f>IF(LEN($A334)=0,"",VLOOKUP($A334,'NPDES eRule - Appenidix A'!$A$10:$O$379,12,FALSE))</f>
        <v/>
      </c>
      <c r="J334" s="51" t="str">
        <f>IF(LEN($A334)=0,"",VLOOKUP($A334,'NPDES eRule - Appenidix A'!$A$10:$O$379,13,FALSE))</f>
        <v>&lt;Deletion recommended by EPA-state workgroup&gt;</v>
      </c>
      <c r="K334" s="16" t="str">
        <f>IF(LEN($A334)=0,"",VLOOKUP($A334,'NPDES eRule - Appenidix A'!$A$10:$O$379,14,FALSE))</f>
        <v>No</v>
      </c>
    </row>
    <row r="335" spans="1:11" ht="51" x14ac:dyDescent="0.2">
      <c r="A335" s="8">
        <f t="shared" si="10"/>
        <v>304</v>
      </c>
      <c r="B335" s="38" t="str">
        <f>VLOOKUP($A335,'NPDES eRule - Appenidix A'!$A$10:$J$379,2,FALSE)</f>
        <v>SNC with Pretreatment Standards or Limits (Program Report)</v>
      </c>
      <c r="C335" s="69" t="s">
        <v>897</v>
      </c>
      <c r="D335" s="16" t="s">
        <v>890</v>
      </c>
      <c r="E335" s="17">
        <v>7</v>
      </c>
      <c r="F335" s="16">
        <f>IF(LEN($A335)=0,"",VLOOKUP($A335,'NPDES eRule - Appenidix A'!$A$10:$O$379,9,FALSE))</f>
        <v>3</v>
      </c>
      <c r="G335" s="51">
        <f>IF(LEN($A335)=0,"",VLOOKUP($A335,'NPDES eRule - Appenidix A'!$A$10:$O$379,10,FALSE))</f>
        <v>46012</v>
      </c>
      <c r="H335" s="51" t="str">
        <f>IF(LEN($A335)=0,"",VLOOKUP($A335,'NPDES eRule - Appenidix A'!$A$10:$O$379,11,FALSE))</f>
        <v>5.14</v>
      </c>
      <c r="I335" s="51" t="str">
        <f>IF(LEN($A335)=0,"",VLOOKUP($A335,'NPDES eRule - Appenidix A'!$A$10:$O$379,12,FALSE))</f>
        <v/>
      </c>
      <c r="J335" s="51" t="str">
        <f>IF(LEN($A335)=0,"",VLOOKUP($A335,'NPDES eRule - Appenidix A'!$A$10:$O$379,13,FALSE))</f>
        <v>OECA Data Store</v>
      </c>
      <c r="K335" s="16" t="str">
        <f>IF(LEN($A335)=0,"",VLOOKUP($A335,'NPDES eRule - Appenidix A'!$A$10:$O$379,14,FALSE))</f>
        <v>No</v>
      </c>
    </row>
    <row r="336" spans="1:11" ht="51" x14ac:dyDescent="0.2">
      <c r="A336" s="8">
        <f t="shared" si="10"/>
        <v>305</v>
      </c>
      <c r="B336" s="38" t="str">
        <f>VLOOKUP($A336,'NPDES eRule - Appenidix A'!$A$10:$J$379,2,FALSE)</f>
        <v>SNC with Pretreatment Standards or Limits Pollutants (Program Report)</v>
      </c>
      <c r="C336" s="69" t="s">
        <v>898</v>
      </c>
      <c r="D336" s="16" t="s">
        <v>890</v>
      </c>
      <c r="E336" s="16">
        <v>7</v>
      </c>
      <c r="F336" s="16">
        <f>IF(LEN($A336)=0,"",VLOOKUP($A336,'NPDES eRule - Appenidix A'!$A$10:$O$379,9,FALSE))</f>
        <v>3</v>
      </c>
      <c r="G336" s="51">
        <f>IF(LEN($A336)=0,"",VLOOKUP($A336,'NPDES eRule - Appenidix A'!$A$10:$O$379,10,FALSE))</f>
        <v>46012</v>
      </c>
      <c r="H336" s="51" t="str">
        <f>IF(LEN($A336)=0,"",VLOOKUP($A336,'NPDES eRule - Appenidix A'!$A$10:$O$379,11,FALSE))</f>
        <v>5.14</v>
      </c>
      <c r="I336" s="51" t="str">
        <f>IF(LEN($A336)=0,"",VLOOKUP($A336,'NPDES eRule - Appenidix A'!$A$10:$O$379,12,FALSE))</f>
        <v/>
      </c>
      <c r="J336" s="51" t="str">
        <f>IF(LEN($A336)=0,"",VLOOKUP($A336,'NPDES eRule - Appenidix A'!$A$10:$O$379,13,FALSE))</f>
        <v>OECA Data Store</v>
      </c>
      <c r="K336" s="16" t="str">
        <f>IF(LEN($A336)=0,"",VLOOKUP($A336,'NPDES eRule - Appenidix A'!$A$10:$O$379,14,FALSE))</f>
        <v>No</v>
      </c>
    </row>
    <row r="337" spans="1:11" ht="63.75" x14ac:dyDescent="0.2">
      <c r="A337" s="8">
        <f t="shared" si="10"/>
        <v>306</v>
      </c>
      <c r="B337" s="38" t="str">
        <f>VLOOKUP($A337,'NPDES eRule - Appenidix A'!$A$10:$J$379,2,FALSE)</f>
        <v>SNC with Reporting Requirements (Program Report)</v>
      </c>
      <c r="C337" s="69" t="s">
        <v>899</v>
      </c>
      <c r="D337" s="16" t="s">
        <v>900</v>
      </c>
      <c r="E337" s="17" t="s">
        <v>901</v>
      </c>
      <c r="F337" s="16">
        <f>IF(LEN($A337)=0,"",VLOOKUP($A337,'NPDES eRule - Appenidix A'!$A$10:$O$379,9,FALSE))</f>
        <v>3</v>
      </c>
      <c r="G337" s="51">
        <f>IF(LEN($A337)=0,"",VLOOKUP($A337,'NPDES eRule - Appenidix A'!$A$10:$O$379,10,FALSE))</f>
        <v>46012</v>
      </c>
      <c r="H337" s="51" t="str">
        <f>IF(LEN($A337)=0,"",VLOOKUP($A337,'NPDES eRule - Appenidix A'!$A$10:$O$379,11,FALSE))</f>
        <v>5.14</v>
      </c>
      <c r="I337" s="51" t="str">
        <f>IF(LEN($A337)=0,"",VLOOKUP($A337,'NPDES eRule - Appenidix A'!$A$10:$O$379,12,FALSE))</f>
        <v/>
      </c>
      <c r="J337" s="51" t="str">
        <f>IF(LEN($A337)=0,"",VLOOKUP($A337,'NPDES eRule - Appenidix A'!$A$10:$O$379,13,FALSE))</f>
        <v>OECA Data Store</v>
      </c>
      <c r="K337" s="16" t="str">
        <f>IF(LEN($A337)=0,"",VLOOKUP($A337,'NPDES eRule - Appenidix A'!$A$10:$O$379,14,FALSE))</f>
        <v>No</v>
      </c>
    </row>
    <row r="338" spans="1:11" ht="63.75" x14ac:dyDescent="0.2">
      <c r="A338" s="8">
        <f t="shared" si="10"/>
        <v>307</v>
      </c>
      <c r="B338" s="38" t="str">
        <f>VLOOKUP($A338,'NPDES eRule - Appenidix A'!$A$10:$J$379,2,FALSE)</f>
        <v>SNC with Other Control Mechanism Requirements (Program Report)</v>
      </c>
      <c r="C338" s="69" t="s">
        <v>902</v>
      </c>
      <c r="D338" s="16" t="s">
        <v>900</v>
      </c>
      <c r="E338" s="17" t="s">
        <v>901</v>
      </c>
      <c r="F338" s="16">
        <f>IF(LEN($A338)=0,"",VLOOKUP($A338,'NPDES eRule - Appenidix A'!$A$10:$O$379,9,FALSE))</f>
        <v>3</v>
      </c>
      <c r="G338" s="51">
        <f>IF(LEN($A338)=0,"",VLOOKUP($A338,'NPDES eRule - Appenidix A'!$A$10:$O$379,10,FALSE))</f>
        <v>46012</v>
      </c>
      <c r="H338" s="51" t="str">
        <f>IF(LEN($A338)=0,"",VLOOKUP($A338,'NPDES eRule - Appenidix A'!$A$10:$O$379,11,FALSE))</f>
        <v>5.14</v>
      </c>
      <c r="I338" s="51" t="str">
        <f>IF(LEN($A338)=0,"",VLOOKUP($A338,'NPDES eRule - Appenidix A'!$A$10:$O$379,12,FALSE))</f>
        <v/>
      </c>
      <c r="J338" s="51" t="str">
        <f>IF(LEN($A338)=0,"",VLOOKUP($A338,'NPDES eRule - Appenidix A'!$A$10:$O$379,13,FALSE))</f>
        <v>OECA Data Store</v>
      </c>
      <c r="K338" s="16" t="str">
        <f>IF(LEN($A338)=0,"",VLOOKUP($A338,'NPDES eRule - Appenidix A'!$A$10:$O$379,14,FALSE))</f>
        <v>No</v>
      </c>
    </row>
    <row r="339" spans="1:11" ht="51" x14ac:dyDescent="0.2">
      <c r="A339" s="8">
        <f t="shared" si="10"/>
        <v>308</v>
      </c>
      <c r="B339" s="38" t="str">
        <f>VLOOKUP($A339,'NPDES eRule - Appenidix A'!$A$10:$J$379,2,FALSE)</f>
        <v>Listing of Months in SNC</v>
      </c>
      <c r="C339" s="69" t="s">
        <v>903</v>
      </c>
      <c r="D339" s="17" t="s">
        <v>900</v>
      </c>
      <c r="E339" s="17" t="s">
        <v>901</v>
      </c>
      <c r="F339" s="16">
        <f>IF(LEN($A339)=0,"",VLOOKUP($A339,'NPDES eRule - Appenidix A'!$A$10:$O$379,9,FALSE))</f>
        <v>3</v>
      </c>
      <c r="G339" s="51">
        <f>IF(LEN($A339)=0,"",VLOOKUP($A339,'NPDES eRule - Appenidix A'!$A$10:$O$379,10,FALSE))</f>
        <v>46012</v>
      </c>
      <c r="H339" s="51" t="str">
        <f>IF(LEN($A339)=0,"",VLOOKUP($A339,'NPDES eRule - Appenidix A'!$A$10:$O$379,11,FALSE))</f>
        <v>5.14</v>
      </c>
      <c r="I339" s="51" t="str">
        <f>IF(LEN($A339)=0,"",VLOOKUP($A339,'NPDES eRule - Appenidix A'!$A$10:$O$379,12,FALSE))</f>
        <v/>
      </c>
      <c r="J339" s="51" t="str">
        <f>IF(LEN($A339)=0,"",VLOOKUP($A339,'NPDES eRule - Appenidix A'!$A$10:$O$379,13,FALSE))</f>
        <v>OECA Data Store</v>
      </c>
      <c r="K339" s="16" t="str">
        <f>IF(LEN($A339)=0,"",VLOOKUP($A339,'NPDES eRule - Appenidix A'!$A$10:$O$379,14,FALSE))</f>
        <v>No</v>
      </c>
    </row>
    <row r="340" spans="1:11" ht="25.5" x14ac:dyDescent="0.2">
      <c r="A340" s="8">
        <f t="shared" si="10"/>
        <v>309</v>
      </c>
      <c r="B340" s="38" t="str">
        <f>VLOOKUP($A340,'NPDES eRule - Appenidix A'!$A$10:$J$379,2,FALSE)</f>
        <v>Number of Industrial User Inspections by Control Authority</v>
      </c>
      <c r="C340" s="69" t="s">
        <v>904</v>
      </c>
      <c r="D340" s="16" t="s">
        <v>890</v>
      </c>
      <c r="E340" s="16">
        <v>7</v>
      </c>
      <c r="F340" s="16">
        <f>IF(LEN($A340)=0,"",VLOOKUP($A340,'NPDES eRule - Appenidix A'!$A$10:$O$379,9,FALSE))</f>
        <v>3</v>
      </c>
      <c r="G340" s="51">
        <f>IF(LEN($A340)=0,"",VLOOKUP($A340,'NPDES eRule - Appenidix A'!$A$10:$O$379,10,FALSE))</f>
        <v>46012</v>
      </c>
      <c r="H340" s="51" t="str">
        <f>IF(LEN($A340)=0,"",VLOOKUP($A340,'NPDES eRule - Appenidix A'!$A$10:$O$379,11,FALSE))</f>
        <v>5.14</v>
      </c>
      <c r="I340" s="51" t="str">
        <f>IF(LEN($A340)=0,"",VLOOKUP($A340,'NPDES eRule - Appenidix A'!$A$10:$O$379,12,FALSE))</f>
        <v/>
      </c>
      <c r="J340" s="51" t="str">
        <f>IF(LEN($A340)=0,"",VLOOKUP($A340,'NPDES eRule - Appenidix A'!$A$10:$O$379,13,FALSE))</f>
        <v>OECA Data Store</v>
      </c>
      <c r="K340" s="16" t="str">
        <f>IF(LEN($A340)=0,"",VLOOKUP($A340,'NPDES eRule - Appenidix A'!$A$10:$O$379,14,FALSE))</f>
        <v>No</v>
      </c>
    </row>
    <row r="341" spans="1:11" ht="25.5" x14ac:dyDescent="0.2">
      <c r="A341" s="8">
        <f t="shared" si="10"/>
        <v>310</v>
      </c>
      <c r="B341" s="38" t="str">
        <f>VLOOKUP($A341,'NPDES eRule - Appenidix A'!$A$10:$J$379,2,FALSE)</f>
        <v>Number of Industrial User Sampling Events by Control Authority</v>
      </c>
      <c r="C341" s="69" t="s">
        <v>905</v>
      </c>
      <c r="D341" s="16" t="s">
        <v>890</v>
      </c>
      <c r="E341" s="16">
        <v>7</v>
      </c>
      <c r="F341" s="16">
        <f>IF(LEN($A341)=0,"",VLOOKUP($A341,'NPDES eRule - Appenidix A'!$A$10:$O$379,9,FALSE))</f>
        <v>3</v>
      </c>
      <c r="G341" s="51">
        <f>IF(LEN($A341)=0,"",VLOOKUP($A341,'NPDES eRule - Appenidix A'!$A$10:$O$379,10,FALSE))</f>
        <v>46012</v>
      </c>
      <c r="H341" s="51" t="str">
        <f>IF(LEN($A341)=0,"",VLOOKUP($A341,'NPDES eRule - Appenidix A'!$A$10:$O$379,11,FALSE))</f>
        <v>5.14</v>
      </c>
      <c r="I341" s="51" t="str">
        <f>IF(LEN($A341)=0,"",VLOOKUP($A341,'NPDES eRule - Appenidix A'!$A$10:$O$379,12,FALSE))</f>
        <v/>
      </c>
      <c r="J341" s="51" t="str">
        <f>IF(LEN($A341)=0,"",VLOOKUP($A341,'NPDES eRule - Appenidix A'!$A$10:$O$379,13,FALSE))</f>
        <v>OECA Data Store</v>
      </c>
      <c r="K341" s="16" t="str">
        <f>IF(LEN($A341)=0,"",VLOOKUP($A341,'NPDES eRule - Appenidix A'!$A$10:$O$379,14,FALSE))</f>
        <v>No</v>
      </c>
    </row>
    <row r="342" spans="1:11" ht="38.25" x14ac:dyDescent="0.2">
      <c r="A342" s="8">
        <f t="shared" si="10"/>
        <v>311</v>
      </c>
      <c r="B342" s="38" t="str">
        <f>VLOOKUP($A342,'NPDES eRule - Appenidix A'!$A$10:$J$379,2,FALSE)</f>
        <v>Number of Required Industrial User Self-Monitoring Events</v>
      </c>
      <c r="C342" s="69" t="s">
        <v>906</v>
      </c>
      <c r="D342" s="17" t="s">
        <v>890</v>
      </c>
      <c r="E342" s="17">
        <v>7</v>
      </c>
      <c r="F342" s="16">
        <f>IF(LEN($A342)=0,"",VLOOKUP($A342,'NPDES eRule - Appenidix A'!$A$10:$O$379,9,FALSE))</f>
        <v>3</v>
      </c>
      <c r="G342" s="51">
        <f>IF(LEN($A342)=0,"",VLOOKUP($A342,'NPDES eRule - Appenidix A'!$A$10:$O$379,10,FALSE))</f>
        <v>46012</v>
      </c>
      <c r="H342" s="51" t="str">
        <f>IF(LEN($A342)=0,"",VLOOKUP($A342,'NPDES eRule - Appenidix A'!$A$10:$O$379,11,FALSE))</f>
        <v>5.14</v>
      </c>
      <c r="I342" s="51" t="str">
        <f>IF(LEN($A342)=0,"",VLOOKUP($A342,'NPDES eRule - Appenidix A'!$A$10:$O$379,12,FALSE))</f>
        <v/>
      </c>
      <c r="J342" s="51" t="str">
        <f>IF(LEN($A342)=0,"",VLOOKUP($A342,'NPDES eRule - Appenidix A'!$A$10:$O$379,13,FALSE))</f>
        <v>OECA Data Store</v>
      </c>
      <c r="K342" s="16" t="str">
        <f>IF(LEN($A342)=0,"",VLOOKUP($A342,'NPDES eRule - Appenidix A'!$A$10:$O$379,14,FALSE))</f>
        <v>No</v>
      </c>
    </row>
    <row r="343" spans="1:11" ht="25.5" x14ac:dyDescent="0.2">
      <c r="A343" s="8">
        <f t="shared" si="10"/>
        <v>312</v>
      </c>
      <c r="B343" s="38" t="str">
        <f>VLOOKUP($A343,'NPDES eRule - Appenidix A'!$A$10:$J$379,2,FALSE)</f>
        <v>Actual Number of Industrial User Self-Monitoring Events</v>
      </c>
      <c r="C343" s="69" t="s">
        <v>907</v>
      </c>
      <c r="D343" s="17" t="s">
        <v>890</v>
      </c>
      <c r="E343" s="17">
        <v>7</v>
      </c>
      <c r="F343" s="16">
        <f>IF(LEN($A343)=0,"",VLOOKUP($A343,'NPDES eRule - Appenidix A'!$A$10:$O$379,9,FALSE))</f>
        <v>3</v>
      </c>
      <c r="G343" s="51">
        <f>IF(LEN($A343)=0,"",VLOOKUP($A343,'NPDES eRule - Appenidix A'!$A$10:$O$379,10,FALSE))</f>
        <v>46012</v>
      </c>
      <c r="H343" s="51" t="str">
        <f>IF(LEN($A343)=0,"",VLOOKUP($A343,'NPDES eRule - Appenidix A'!$A$10:$O$379,11,FALSE))</f>
        <v>5.14</v>
      </c>
      <c r="I343" s="51" t="str">
        <f>IF(LEN($A343)=0,"",VLOOKUP($A343,'NPDES eRule - Appenidix A'!$A$10:$O$379,12,FALSE))</f>
        <v/>
      </c>
      <c r="J343" s="51" t="str">
        <f>IF(LEN($A343)=0,"",VLOOKUP($A343,'NPDES eRule - Appenidix A'!$A$10:$O$379,13,FALSE))</f>
        <v>OECA Data Store</v>
      </c>
      <c r="K343" s="16" t="str">
        <f>IF(LEN($A343)=0,"",VLOOKUP($A343,'NPDES eRule - Appenidix A'!$A$10:$O$379,14,FALSE))</f>
        <v>No</v>
      </c>
    </row>
    <row r="344" spans="1:11" ht="63.75" x14ac:dyDescent="0.2">
      <c r="A344" s="8">
        <f t="shared" si="10"/>
        <v>313</v>
      </c>
      <c r="B344" s="38" t="str">
        <f>VLOOKUP($A344,'NPDES eRule - Appenidix A'!$A$10:$J$379,2,FALSE)</f>
        <v>Types of Industrial User Enforcement Action</v>
      </c>
      <c r="C344" s="69" t="s">
        <v>908</v>
      </c>
      <c r="D344" s="17" t="s">
        <v>890</v>
      </c>
      <c r="E344" s="17">
        <v>7</v>
      </c>
      <c r="F344" s="16">
        <f>IF(LEN($A344)=0,"",VLOOKUP($A344,'NPDES eRule - Appenidix A'!$A$10:$O$379,9,FALSE))</f>
        <v>3</v>
      </c>
      <c r="G344" s="51">
        <f>IF(LEN($A344)=0,"",VLOOKUP($A344,'NPDES eRule - Appenidix A'!$A$10:$O$379,10,FALSE))</f>
        <v>46012</v>
      </c>
      <c r="H344" s="51" t="str">
        <f>IF(LEN($A344)=0,"",VLOOKUP($A344,'NPDES eRule - Appenidix A'!$A$10:$O$379,11,FALSE))</f>
        <v>5.14</v>
      </c>
      <c r="I344" s="51" t="str">
        <f>IF(LEN($A344)=0,"",VLOOKUP($A344,'NPDES eRule - Appenidix A'!$A$10:$O$379,12,FALSE))</f>
        <v/>
      </c>
      <c r="J344" s="51" t="str">
        <f>IF(LEN($A344)=0,"",VLOOKUP($A344,'NPDES eRule - Appenidix A'!$A$10:$O$379,13,FALSE))</f>
        <v>OECA Data Store</v>
      </c>
      <c r="K344" s="16" t="str">
        <f>IF(LEN($A344)=0,"",VLOOKUP($A344,'NPDES eRule - Appenidix A'!$A$10:$O$379,14,FALSE))</f>
        <v>No</v>
      </c>
    </row>
    <row r="345" spans="1:11" ht="51" x14ac:dyDescent="0.2">
      <c r="A345" s="8">
        <f t="shared" si="10"/>
        <v>314</v>
      </c>
      <c r="B345" s="38" t="str">
        <f>VLOOKUP($A345,'NPDES eRule - Appenidix A'!$A$10:$J$379,2,FALSE)</f>
        <v>Number of Industrial User Enforcement Actions</v>
      </c>
      <c r="C345" s="69" t="s">
        <v>909</v>
      </c>
      <c r="D345" s="17" t="s">
        <v>890</v>
      </c>
      <c r="E345" s="17">
        <v>7</v>
      </c>
      <c r="F345" s="16">
        <f>IF(LEN($A345)=0,"",VLOOKUP($A345,'NPDES eRule - Appenidix A'!$A$10:$O$379,9,FALSE))</f>
        <v>3</v>
      </c>
      <c r="G345" s="51">
        <f>IF(LEN($A345)=0,"",VLOOKUP($A345,'NPDES eRule - Appenidix A'!$A$10:$O$379,10,FALSE))</f>
        <v>46012</v>
      </c>
      <c r="H345" s="51" t="str">
        <f>IF(LEN($A345)=0,"",VLOOKUP($A345,'NPDES eRule - Appenidix A'!$A$10:$O$379,11,FALSE))</f>
        <v>5.14</v>
      </c>
      <c r="I345" s="51" t="str">
        <f>IF(LEN($A345)=0,"",VLOOKUP($A345,'NPDES eRule - Appenidix A'!$A$10:$O$379,12,FALSE))</f>
        <v/>
      </c>
      <c r="J345" s="51" t="str">
        <f>IF(LEN($A345)=0,"",VLOOKUP($A345,'NPDES eRule - Appenidix A'!$A$10:$O$379,13,FALSE))</f>
        <v>OECA Data Store</v>
      </c>
      <c r="K345" s="16" t="str">
        <f>IF(LEN($A345)=0,"",VLOOKUP($A345,'NPDES eRule - Appenidix A'!$A$10:$O$379,14,FALSE))</f>
        <v>No</v>
      </c>
    </row>
    <row r="346" spans="1:11" ht="63.75" x14ac:dyDescent="0.2">
      <c r="A346" s="8">
        <f t="shared" si="10"/>
        <v>315</v>
      </c>
      <c r="B346" s="38" t="str">
        <f>VLOOKUP($A346,'NPDES eRule - Appenidix A'!$A$10:$J$379,2,FALSE)</f>
        <v>Industrial User Cash Civil Penalty Amount Assessed</v>
      </c>
      <c r="C346" s="69" t="s">
        <v>910</v>
      </c>
      <c r="D346" s="17" t="s">
        <v>911</v>
      </c>
      <c r="E346" s="17">
        <v>7</v>
      </c>
      <c r="F346" s="16">
        <f>IF(LEN($A346)=0,"",VLOOKUP($A346,'NPDES eRule - Appenidix A'!$A$10:$O$379,9,FALSE))</f>
        <v>3</v>
      </c>
      <c r="G346" s="51">
        <f>IF(LEN($A346)=0,"",VLOOKUP($A346,'NPDES eRule - Appenidix A'!$A$10:$O$379,10,FALSE))</f>
        <v>46012</v>
      </c>
      <c r="H346" s="51" t="str">
        <f>IF(LEN($A346)=0,"",VLOOKUP($A346,'NPDES eRule - Appenidix A'!$A$10:$O$379,11,FALSE))</f>
        <v>5.14</v>
      </c>
      <c r="I346" s="51" t="str">
        <f>IF(LEN($A346)=0,"",VLOOKUP($A346,'NPDES eRule - Appenidix A'!$A$10:$O$379,12,FALSE))</f>
        <v/>
      </c>
      <c r="J346" s="51" t="str">
        <f>IF(LEN($A346)=0,"",VLOOKUP($A346,'NPDES eRule - Appenidix A'!$A$10:$O$379,13,FALSE))</f>
        <v>OECA Data Store</v>
      </c>
      <c r="K346" s="16" t="str">
        <f>IF(LEN($A346)=0,"",VLOOKUP($A346,'NPDES eRule - Appenidix A'!$A$10:$O$379,14,FALSE))</f>
        <v>No</v>
      </c>
    </row>
    <row r="347" spans="1:11" ht="51" x14ac:dyDescent="0.2">
      <c r="A347" s="8">
        <f t="shared" si="10"/>
        <v>316</v>
      </c>
      <c r="B347" s="38" t="str">
        <f>VLOOKUP($A347,'NPDES eRule - Appenidix A'!$A$10:$J$379,2,FALSE)</f>
        <v>Industrial User Cash Civil Penalty Amount Collected</v>
      </c>
      <c r="C347" s="69" t="s">
        <v>912</v>
      </c>
      <c r="D347" s="16" t="s">
        <v>911</v>
      </c>
      <c r="E347" s="17">
        <v>7</v>
      </c>
      <c r="F347" s="16">
        <f>IF(LEN($A347)=0,"",VLOOKUP($A347,'NPDES eRule - Appenidix A'!$A$10:$O$379,9,FALSE))</f>
        <v>3</v>
      </c>
      <c r="G347" s="51">
        <f>IF(LEN($A347)=0,"",VLOOKUP($A347,'NPDES eRule - Appenidix A'!$A$10:$O$379,10,FALSE))</f>
        <v>46012</v>
      </c>
      <c r="H347" s="51" t="str">
        <f>IF(LEN($A347)=0,"",VLOOKUP($A347,'NPDES eRule - Appenidix A'!$A$10:$O$379,11,FALSE))</f>
        <v>5.14</v>
      </c>
      <c r="I347" s="51" t="str">
        <f>IF(LEN($A347)=0,"",VLOOKUP($A347,'NPDES eRule - Appenidix A'!$A$10:$O$379,12,FALSE))</f>
        <v/>
      </c>
      <c r="J347" s="51" t="str">
        <f>IF(LEN($A347)=0,"",VLOOKUP($A347,'NPDES eRule - Appenidix A'!$A$10:$O$379,13,FALSE))</f>
        <v>OECA Data Store</v>
      </c>
      <c r="K347" s="16" t="str">
        <f>IF(LEN($A347)=0,"",VLOOKUP($A347,'NPDES eRule - Appenidix A'!$A$10:$O$379,14,FALSE))</f>
        <v>No</v>
      </c>
    </row>
    <row r="348" spans="1:11" ht="89.25" x14ac:dyDescent="0.2">
      <c r="A348" s="8">
        <f t="shared" si="10"/>
        <v>317</v>
      </c>
      <c r="B348" s="38" t="str">
        <f>VLOOKUP($A348,'NPDES eRule - Appenidix A'!$A$10:$J$379,2,FALSE)</f>
        <v>Industrial User POTW Discharge Contamination Indicator (Program Report)</v>
      </c>
      <c r="C348" s="69" t="s">
        <v>913</v>
      </c>
      <c r="D348" s="17" t="s">
        <v>914</v>
      </c>
      <c r="E348" s="17" t="s">
        <v>901</v>
      </c>
      <c r="F348" s="16">
        <f>IF(LEN($A348)=0,"",VLOOKUP($A348,'NPDES eRule - Appenidix A'!$A$10:$O$379,9,FALSE))</f>
        <v>3</v>
      </c>
      <c r="G348" s="51">
        <f>IF(LEN($A348)=0,"",VLOOKUP($A348,'NPDES eRule - Appenidix A'!$A$10:$O$379,10,FALSE))</f>
        <v>46012</v>
      </c>
      <c r="H348" s="51" t="str">
        <f>IF(LEN($A348)=0,"",VLOOKUP($A348,'NPDES eRule - Appenidix A'!$A$10:$O$379,11,FALSE))</f>
        <v>5.14</v>
      </c>
      <c r="I348" s="51" t="str">
        <f>IF(LEN($A348)=0,"",VLOOKUP($A348,'NPDES eRule - Appenidix A'!$A$10:$O$379,12,FALSE))</f>
        <v/>
      </c>
      <c r="J348" s="51" t="str">
        <f>IF(LEN($A348)=0,"",VLOOKUP($A348,'NPDES eRule - Appenidix A'!$A$10:$O$379,13,FALSE))</f>
        <v>OECA Data Store</v>
      </c>
      <c r="K348" s="16" t="str">
        <f>IF(LEN($A348)=0,"",VLOOKUP($A348,'NPDES eRule - Appenidix A'!$A$10:$O$379,14,FALSE))</f>
        <v>No</v>
      </c>
    </row>
    <row r="349" spans="1:11" ht="102" x14ac:dyDescent="0.2">
      <c r="A349" s="8">
        <f t="shared" si="10"/>
        <v>318</v>
      </c>
      <c r="B349" s="38" t="str">
        <f>VLOOKUP($A349,'NPDES eRule - Appenidix A'!$A$10:$J$379,2,FALSE)</f>
        <v>Industrial User Biosolids or Sewage Sludge Contamination Indicator (Program Report)</v>
      </c>
      <c r="C349" s="69" t="s">
        <v>915</v>
      </c>
      <c r="D349" s="17" t="s">
        <v>914</v>
      </c>
      <c r="E349" s="17" t="s">
        <v>901</v>
      </c>
      <c r="F349" s="16">
        <f>IF(LEN($A349)=0,"",VLOOKUP($A349,'NPDES eRule - Appenidix A'!$A$10:$O$379,9,FALSE))</f>
        <v>3</v>
      </c>
      <c r="G349" s="51">
        <f>IF(LEN($A349)=0,"",VLOOKUP($A349,'NPDES eRule - Appenidix A'!$A$10:$O$379,10,FALSE))</f>
        <v>46012</v>
      </c>
      <c r="H349" s="51" t="str">
        <f>IF(LEN($A349)=0,"",VLOOKUP($A349,'NPDES eRule - Appenidix A'!$A$10:$O$379,11,FALSE))</f>
        <v>5.14</v>
      </c>
      <c r="I349" s="51" t="str">
        <f>IF(LEN($A349)=0,"",VLOOKUP($A349,'NPDES eRule - Appenidix A'!$A$10:$O$379,12,FALSE))</f>
        <v/>
      </c>
      <c r="J349" s="51" t="str">
        <f>IF(LEN($A349)=0,"",VLOOKUP($A349,'NPDES eRule - Appenidix A'!$A$10:$O$379,13,FALSE))</f>
        <v>OECA Data Store</v>
      </c>
      <c r="K349" s="16" t="str">
        <f>IF(LEN($A349)=0,"",VLOOKUP($A349,'NPDES eRule - Appenidix A'!$A$10:$O$379,14,FALSE))</f>
        <v>No</v>
      </c>
    </row>
    <row r="350" spans="1:11" ht="38.25" x14ac:dyDescent="0.2">
      <c r="A350" s="8">
        <f t="shared" si="10"/>
        <v>319</v>
      </c>
      <c r="B350" s="38" t="str">
        <f>VLOOKUP($A350,'NPDES eRule - Appenidix A'!$A$10:$J$379,2,FALSE)</f>
        <v>Industrial User Wastewater Flow Rate (Program Report)</v>
      </c>
      <c r="C350" s="69" t="s">
        <v>916</v>
      </c>
      <c r="D350" s="17" t="s">
        <v>917</v>
      </c>
      <c r="E350" s="17" t="s">
        <v>918</v>
      </c>
      <c r="F350" s="16">
        <f>IF(LEN($A350)=0,"",VLOOKUP($A350,'NPDES eRule - Appenidix A'!$A$10:$O$379,9,FALSE))</f>
        <v>3</v>
      </c>
      <c r="G350" s="51">
        <f>IF(LEN($A350)=0,"",VLOOKUP($A350,'NPDES eRule - Appenidix A'!$A$10:$O$379,10,FALSE))</f>
        <v>46012</v>
      </c>
      <c r="H350" s="51" t="str">
        <f>IF(LEN($A350)=0,"",VLOOKUP($A350,'NPDES eRule - Appenidix A'!$A$10:$O$379,11,FALSE))</f>
        <v>5.14</v>
      </c>
      <c r="I350" s="51" t="str">
        <f>IF(LEN($A350)=0,"",VLOOKUP($A350,'NPDES eRule - Appenidix A'!$A$10:$O$379,12,FALSE))</f>
        <v/>
      </c>
      <c r="J350" s="51" t="str">
        <f>IF(LEN($A350)=0,"",VLOOKUP($A350,'NPDES eRule - Appenidix A'!$A$10:$O$379,13,FALSE))</f>
        <v>OECA Data Store</v>
      </c>
      <c r="K350" s="16" t="str">
        <f>IF(LEN($A350)=0,"",VLOOKUP($A350,'NPDES eRule - Appenidix A'!$A$10:$O$379,14,FALSE))</f>
        <v>No</v>
      </c>
    </row>
    <row r="351" spans="1:11" ht="38.25" x14ac:dyDescent="0.2">
      <c r="A351" s="8">
        <f t="shared" si="10"/>
        <v>320</v>
      </c>
      <c r="B351" s="38" t="str">
        <f>VLOOKUP($A351,'NPDES eRule - Appenidix A'!$A$10:$J$379,2,FALSE)</f>
        <v>Middle-Tier Significant Industrial User Reduced Reporting Status</v>
      </c>
      <c r="C351" s="69" t="s">
        <v>919</v>
      </c>
      <c r="D351" s="17" t="s">
        <v>920</v>
      </c>
      <c r="E351" s="17" t="s">
        <v>901</v>
      </c>
      <c r="F351" s="16">
        <f>IF(LEN($A351)=0,"",VLOOKUP($A351,'NPDES eRule - Appenidix A'!$A$10:$O$379,9,FALSE))</f>
        <v>3</v>
      </c>
      <c r="G351" s="51">
        <f>IF(LEN($A351)=0,"",VLOOKUP($A351,'NPDES eRule - Appenidix A'!$A$10:$O$379,10,FALSE))</f>
        <v>46012</v>
      </c>
      <c r="H351" s="51" t="str">
        <f>IF(LEN($A351)=0,"",VLOOKUP($A351,'NPDES eRule - Appenidix A'!$A$10:$O$379,11,FALSE))</f>
        <v>5.14</v>
      </c>
      <c r="I351" s="51" t="str">
        <f>IF(LEN($A351)=0,"",VLOOKUP($A351,'NPDES eRule - Appenidix A'!$A$10:$O$379,12,FALSE))</f>
        <v/>
      </c>
      <c r="J351" s="51" t="str">
        <f>IF(LEN($A351)=0,"",VLOOKUP($A351,'NPDES eRule - Appenidix A'!$A$10:$O$379,13,FALSE))</f>
        <v>OECA Data Store</v>
      </c>
      <c r="K351" s="16" t="str">
        <f>IF(LEN($A351)=0,"",VLOOKUP($A351,'NPDES eRule - Appenidix A'!$A$10:$O$379,14,FALSE))</f>
        <v>No</v>
      </c>
    </row>
    <row r="352" spans="1:11" ht="38.25" x14ac:dyDescent="0.2">
      <c r="A352" s="8">
        <f t="shared" si="10"/>
        <v>321</v>
      </c>
      <c r="B352" s="38" t="str">
        <f>VLOOKUP($A352,'NPDES eRule - Appenidix A'!$A$10:$J$379,2,FALSE)</f>
        <v>Non-Significant Categorical Industrial User (NSCIU) Certification Submitted to Control Authority</v>
      </c>
      <c r="C352" s="69" t="s">
        <v>921</v>
      </c>
      <c r="D352" s="17" t="s">
        <v>922</v>
      </c>
      <c r="E352" s="17" t="s">
        <v>901</v>
      </c>
      <c r="F352" s="16">
        <f>IF(LEN($A352)=0,"",VLOOKUP($A352,'NPDES eRule - Appenidix A'!$A$10:$O$379,9,FALSE))</f>
        <v>3</v>
      </c>
      <c r="G352" s="51">
        <f>IF(LEN($A352)=0,"",VLOOKUP($A352,'NPDES eRule - Appenidix A'!$A$10:$O$379,10,FALSE))</f>
        <v>46012</v>
      </c>
      <c r="H352" s="51" t="str">
        <f>IF(LEN($A352)=0,"",VLOOKUP($A352,'NPDES eRule - Appenidix A'!$A$10:$O$379,11,FALSE))</f>
        <v>5.14</v>
      </c>
      <c r="I352" s="51" t="str">
        <f>IF(LEN($A352)=0,"",VLOOKUP($A352,'NPDES eRule - Appenidix A'!$A$10:$O$379,12,FALSE))</f>
        <v/>
      </c>
      <c r="J352" s="51" t="str">
        <f>IF(LEN($A352)=0,"",VLOOKUP($A352,'NPDES eRule - Appenidix A'!$A$10:$O$379,13,FALSE))</f>
        <v>OECA Data Store</v>
      </c>
      <c r="K352" s="16" t="str">
        <f>IF(LEN($A352)=0,"",VLOOKUP($A352,'NPDES eRule - Appenidix A'!$A$10:$O$379,14,FALSE))</f>
        <v>No</v>
      </c>
    </row>
    <row r="353" spans="1:11" ht="63.75" x14ac:dyDescent="0.2">
      <c r="A353" s="8">
        <f t="shared" si="10"/>
        <v>322</v>
      </c>
      <c r="B353" s="38" t="str">
        <f>VLOOKUP($A353,'NPDES eRule - Appenidix A'!$A$10:$J$379,2,FALSE)</f>
        <v>Notification of Changed Discharge Submission</v>
      </c>
      <c r="C353" s="69" t="s">
        <v>923</v>
      </c>
      <c r="D353" s="17" t="s">
        <v>924</v>
      </c>
      <c r="E353" s="17" t="s">
        <v>901</v>
      </c>
      <c r="F353" s="16">
        <f>IF(LEN($A353)=0,"",VLOOKUP($A353,'NPDES eRule - Appenidix A'!$A$10:$O$379,9,FALSE))</f>
        <v>3</v>
      </c>
      <c r="G353" s="51">
        <f>IF(LEN($A353)=0,"",VLOOKUP($A353,'NPDES eRule - Appenidix A'!$A$10:$O$379,10,FALSE))</f>
        <v>46012</v>
      </c>
      <c r="H353" s="51" t="str">
        <f>IF(LEN($A353)=0,"",VLOOKUP($A353,'NPDES eRule - Appenidix A'!$A$10:$O$379,11,FALSE))</f>
        <v>5.14</v>
      </c>
      <c r="I353" s="51" t="str">
        <f>IF(LEN($A353)=0,"",VLOOKUP($A353,'NPDES eRule - Appenidix A'!$A$10:$O$379,12,FALSE))</f>
        <v/>
      </c>
      <c r="J353" s="51" t="str">
        <f>IF(LEN($A353)=0,"",VLOOKUP($A353,'NPDES eRule - Appenidix A'!$A$10:$O$379,13,FALSE))</f>
        <v>OECA Data Store</v>
      </c>
      <c r="K353" s="16" t="str">
        <f>IF(LEN($A353)=0,"",VLOOKUP($A353,'NPDES eRule - Appenidix A'!$A$10:$O$379,14,FALSE))</f>
        <v>No</v>
      </c>
    </row>
    <row r="354" spans="1:11" ht="82.5" customHeight="1" x14ac:dyDescent="0.2">
      <c r="A354" s="54"/>
      <c r="B354" s="30" t="s">
        <v>925</v>
      </c>
      <c r="C354" s="74"/>
      <c r="D354" s="33"/>
      <c r="E354" s="33"/>
      <c r="F354" s="33" t="str">
        <f>IF(LEN($A354)=0,"",VLOOKUP($A354,'NPDES eRule - Appenidix A'!$A$10:$O$379,9,FALSE))</f>
        <v/>
      </c>
      <c r="G354" s="54" t="str">
        <f>IF(LEN($A354)=0,"",VLOOKUP($A354,'NPDES eRule - Appenidix A'!$A$10:$O$379,10,FALSE))</f>
        <v/>
      </c>
      <c r="H354" s="54" t="str">
        <f>IF(LEN($A354)=0,"",VLOOKUP($A354,'NPDES eRule - Appenidix A'!$A$10:$O$379,11,FALSE))</f>
        <v/>
      </c>
      <c r="I354" s="54" t="str">
        <f>IF(LEN($A354)=0,"",VLOOKUP($A354,'NPDES eRule - Appenidix A'!$A$10:$O$379,12,FALSE))</f>
        <v/>
      </c>
      <c r="J354" s="54" t="str">
        <f>IF(LEN($A354)=0,"",VLOOKUP($A354,'NPDES eRule - Appenidix A'!$A$10:$O$379,13,FALSE))</f>
        <v/>
      </c>
      <c r="K354" s="33" t="str">
        <f>IF(LEN($A354)=0,"",VLOOKUP($A354,'NPDES eRule - Appenidix A'!$A$10:$O$379,14,FALSE))</f>
        <v/>
      </c>
    </row>
    <row r="355" spans="1:11" ht="89.25" x14ac:dyDescent="0.2">
      <c r="A355" s="8">
        <f t="shared" ref="A355:A366" si="11">IF(LEN(A354)=0,A353+1,A354+1)</f>
        <v>323</v>
      </c>
      <c r="B355" s="13" t="str">
        <f>VLOOKUP($A355,'NPDES eRule - Appenidix A'!$A$10:$J$379,2,FALSE)</f>
        <v>Sewer Overflow/Bypass Identifier</v>
      </c>
      <c r="C355" s="69" t="s">
        <v>926</v>
      </c>
      <c r="D355" s="16" t="s">
        <v>927</v>
      </c>
      <c r="E355" s="16" t="s">
        <v>928</v>
      </c>
      <c r="F355" s="16">
        <f>IF(LEN($A355)=0,"",VLOOKUP($A355,'NPDES eRule - Appenidix A'!$A$10:$O$379,9,FALSE))</f>
        <v>3</v>
      </c>
      <c r="G355" s="51">
        <f>IF(LEN($A355)=0,"",VLOOKUP($A355,'NPDES eRule - Appenidix A'!$A$10:$O$379,10,FALSE))</f>
        <v>46012</v>
      </c>
      <c r="H355" s="51" t="str">
        <f>IF(LEN($A355)=0,"",VLOOKUP($A355,'NPDES eRule - Appenidix A'!$A$10:$O$379,11,FALSE))</f>
        <v>5.11</v>
      </c>
      <c r="I355" s="51" t="str">
        <f>IF(LEN($A355)=0,"",VLOOKUP($A355,'NPDES eRule - Appenidix A'!$A$10:$O$379,12,FALSE))</f>
        <v/>
      </c>
      <c r="J355" s="51" t="str">
        <f>IF(LEN($A355)=0,"",VLOOKUP($A355,'NPDES eRule - Appenidix A'!$A$10:$O$379,13,FALSE))</f>
        <v>OECA Data Store</v>
      </c>
      <c r="K355" s="16" t="str">
        <f>IF(LEN($A355)=0,"",VLOOKUP($A355,'NPDES eRule - Appenidix A'!$A$10:$O$379,14,FALSE))</f>
        <v>Yes</v>
      </c>
    </row>
    <row r="356" spans="1:11" ht="204" x14ac:dyDescent="0.2">
      <c r="A356" s="8">
        <f t="shared" si="11"/>
        <v>324</v>
      </c>
      <c r="B356" s="13" t="str">
        <f>VLOOKUP($A356,'NPDES eRule - Appenidix A'!$A$10:$J$379,2,FALSE)</f>
        <v>Sewer Overflow Longitude for Unpermitted Feature (Sewer Overflow/Bypass Event Report)</v>
      </c>
      <c r="C356" s="69" t="s">
        <v>929</v>
      </c>
      <c r="D356" s="37" t="s">
        <v>930</v>
      </c>
      <c r="E356" s="16" t="s">
        <v>928</v>
      </c>
      <c r="F356" s="16">
        <f>IF(LEN($A356)=0,"",VLOOKUP($A356,'NPDES eRule - Appenidix A'!$A$10:$O$379,9,FALSE))</f>
        <v>3</v>
      </c>
      <c r="G356" s="51">
        <f>IF(LEN($A356)=0,"",VLOOKUP($A356,'NPDES eRule - Appenidix A'!$A$10:$O$379,10,FALSE))</f>
        <v>46012</v>
      </c>
      <c r="H356" s="51" t="str">
        <f>IF(LEN($A356)=0,"",VLOOKUP($A356,'NPDES eRule - Appenidix A'!$A$10:$O$379,11,FALSE))</f>
        <v>5.11</v>
      </c>
      <c r="I356" s="51" t="str">
        <f>IF(LEN($A356)=0,"",VLOOKUP($A356,'NPDES eRule - Appenidix A'!$A$10:$O$379,12,FALSE))</f>
        <v/>
      </c>
      <c r="J356" s="51" t="str">
        <f>IF(LEN($A356)=0,"",VLOOKUP($A356,'NPDES eRule - Appenidix A'!$A$10:$O$379,13,FALSE))</f>
        <v>OECA Data Store</v>
      </c>
      <c r="K356" s="16" t="str">
        <f>IF(LEN($A356)=0,"",VLOOKUP($A356,'NPDES eRule - Appenidix A'!$A$10:$O$379,14,FALSE))</f>
        <v>Yes</v>
      </c>
    </row>
    <row r="357" spans="1:11" ht="204" x14ac:dyDescent="0.2">
      <c r="A357" s="8">
        <f t="shared" si="11"/>
        <v>325</v>
      </c>
      <c r="B357" s="13" t="str">
        <f>VLOOKUP($A357,'NPDES eRule - Appenidix A'!$A$10:$J$379,2,FALSE)</f>
        <v>Sewer Overflow Latitude for Unpermitted Feature (Sewer Overflow/Bypass Event Report)</v>
      </c>
      <c r="C357" s="69" t="s">
        <v>931</v>
      </c>
      <c r="D357" s="37" t="s">
        <v>930</v>
      </c>
      <c r="E357" s="16" t="s">
        <v>928</v>
      </c>
      <c r="F357" s="16">
        <f>IF(LEN($A357)=0,"",VLOOKUP($A357,'NPDES eRule - Appenidix A'!$A$10:$O$379,9,FALSE))</f>
        <v>3</v>
      </c>
      <c r="G357" s="51">
        <f>IF(LEN($A357)=0,"",VLOOKUP($A357,'NPDES eRule - Appenidix A'!$A$10:$O$379,10,FALSE))</f>
        <v>46012</v>
      </c>
      <c r="H357" s="51" t="str">
        <f>IF(LEN($A357)=0,"",VLOOKUP($A357,'NPDES eRule - Appenidix A'!$A$10:$O$379,11,FALSE))</f>
        <v>5.11</v>
      </c>
      <c r="I357" s="51" t="str">
        <f>IF(LEN($A357)=0,"",VLOOKUP($A357,'NPDES eRule - Appenidix A'!$A$10:$O$379,12,FALSE))</f>
        <v/>
      </c>
      <c r="J357" s="51" t="str">
        <f>IF(LEN($A357)=0,"",VLOOKUP($A357,'NPDES eRule - Appenidix A'!$A$10:$O$379,13,FALSE))</f>
        <v>OECA Data Store</v>
      </c>
      <c r="K357" s="16" t="str">
        <f>IF(LEN($A357)=0,"",VLOOKUP($A357,'NPDES eRule - Appenidix A'!$A$10:$O$379,14,FALSE))</f>
        <v>Yes</v>
      </c>
    </row>
    <row r="358" spans="1:11" ht="63.75" x14ac:dyDescent="0.2">
      <c r="A358" s="8">
        <f t="shared" si="11"/>
        <v>326</v>
      </c>
      <c r="B358" s="13" t="str">
        <f>VLOOKUP($A358,'NPDES eRule - Appenidix A'!$A$10:$J$379,2,FALSE)</f>
        <v>Type of Sewer Overflow/Bypass (Sewer Overflow/Bypass Event Report)</v>
      </c>
      <c r="C358" s="69" t="s">
        <v>932</v>
      </c>
      <c r="D358" s="37" t="s">
        <v>927</v>
      </c>
      <c r="E358" s="16" t="s">
        <v>928</v>
      </c>
      <c r="F358" s="16">
        <f>IF(LEN($A358)=0,"",VLOOKUP($A358,'NPDES eRule - Appenidix A'!$A$10:$O$379,9,FALSE))</f>
        <v>3</v>
      </c>
      <c r="G358" s="51">
        <f>IF(LEN($A358)=0,"",VLOOKUP($A358,'NPDES eRule - Appenidix A'!$A$10:$O$379,10,FALSE))</f>
        <v>46012</v>
      </c>
      <c r="H358" s="51" t="str">
        <f>IF(LEN($A358)=0,"",VLOOKUP($A358,'NPDES eRule - Appenidix A'!$A$10:$O$379,11,FALSE))</f>
        <v>5.11</v>
      </c>
      <c r="I358" s="51" t="str">
        <f>IF(LEN($A358)=0,"",VLOOKUP($A358,'NPDES eRule - Appenidix A'!$A$10:$O$379,12,FALSE))</f>
        <v/>
      </c>
      <c r="J358" s="51" t="str">
        <f>IF(LEN($A358)=0,"",VLOOKUP($A358,'NPDES eRule - Appenidix A'!$A$10:$O$379,13,FALSE))</f>
        <v>OECA Data Store</v>
      </c>
      <c r="K358" s="16" t="str">
        <f>IF(LEN($A358)=0,"",VLOOKUP($A358,'NPDES eRule - Appenidix A'!$A$10:$O$379,14,FALSE))</f>
        <v>Yes</v>
      </c>
    </row>
    <row r="359" spans="1:11" ht="63.75" x14ac:dyDescent="0.2">
      <c r="A359" s="8">
        <f t="shared" si="11"/>
        <v>327</v>
      </c>
      <c r="B359" s="13" t="str">
        <f>VLOOKUP($A359,'NPDES eRule - Appenidix A'!$A$10:$J$379,2,FALSE)</f>
        <v>Type of Sewer Overflow/Bypass Structure</v>
      </c>
      <c r="C359" s="69" t="s">
        <v>933</v>
      </c>
      <c r="D359" s="37" t="s">
        <v>927</v>
      </c>
      <c r="E359" s="16" t="s">
        <v>928</v>
      </c>
      <c r="F359" s="16">
        <f>IF(LEN($A359)=0,"",VLOOKUP($A359,'NPDES eRule - Appenidix A'!$A$10:$O$379,9,FALSE))</f>
        <v>3</v>
      </c>
      <c r="G359" s="51">
        <f>IF(LEN($A359)=0,"",VLOOKUP($A359,'NPDES eRule - Appenidix A'!$A$10:$O$379,10,FALSE))</f>
        <v>46012</v>
      </c>
      <c r="H359" s="51" t="str">
        <f>IF(LEN($A359)=0,"",VLOOKUP($A359,'NPDES eRule - Appenidix A'!$A$10:$O$379,11,FALSE))</f>
        <v>5.11</v>
      </c>
      <c r="I359" s="51" t="str">
        <f>IF(LEN($A359)=0,"",VLOOKUP($A359,'NPDES eRule - Appenidix A'!$A$10:$O$379,12,FALSE))</f>
        <v/>
      </c>
      <c r="J359" s="51" t="str">
        <f>IF(LEN($A359)=0,"",VLOOKUP($A359,'NPDES eRule - Appenidix A'!$A$10:$O$379,13,FALSE))</f>
        <v>OECA Data Store</v>
      </c>
      <c r="K359" s="16" t="str">
        <f>IF(LEN($A359)=0,"",VLOOKUP($A359,'NPDES eRule - Appenidix A'!$A$10:$O$379,14,FALSE))</f>
        <v>Yes</v>
      </c>
    </row>
    <row r="360" spans="1:11" ht="38.25" x14ac:dyDescent="0.2">
      <c r="A360" s="8">
        <f t="shared" si="11"/>
        <v>328</v>
      </c>
      <c r="B360" s="13" t="str">
        <f>VLOOKUP($A360,'NPDES eRule - Appenidix A'!$A$10:$J$379,2,FALSE)</f>
        <v>Sewer Overflow/Bypass Cause</v>
      </c>
      <c r="C360" s="69" t="s">
        <v>934</v>
      </c>
      <c r="D360" s="37" t="s">
        <v>927</v>
      </c>
      <c r="E360" s="16" t="s">
        <v>935</v>
      </c>
      <c r="F360" s="16">
        <f>IF(LEN($A360)=0,"",VLOOKUP($A360,'NPDES eRule - Appenidix A'!$A$10:$O$379,9,FALSE))</f>
        <v>3</v>
      </c>
      <c r="G360" s="51">
        <f>IF(LEN($A360)=0,"",VLOOKUP($A360,'NPDES eRule - Appenidix A'!$A$10:$O$379,10,FALSE))</f>
        <v>46012</v>
      </c>
      <c r="H360" s="51" t="str">
        <f>IF(LEN($A360)=0,"",VLOOKUP($A360,'NPDES eRule - Appenidix A'!$A$10:$O$379,11,FALSE))</f>
        <v>5.11</v>
      </c>
      <c r="I360" s="51" t="str">
        <f>IF(LEN($A360)=0,"",VLOOKUP($A360,'NPDES eRule - Appenidix A'!$A$10:$O$379,12,FALSE))</f>
        <v/>
      </c>
      <c r="J360" s="51" t="str">
        <f>IF(LEN($A360)=0,"",VLOOKUP($A360,'NPDES eRule - Appenidix A'!$A$10:$O$379,13,FALSE))</f>
        <v>OECA Data Store</v>
      </c>
      <c r="K360" s="16" t="str">
        <f>IF(LEN($A360)=0,"",VLOOKUP($A360,'NPDES eRule - Appenidix A'!$A$10:$O$379,14,FALSE))</f>
        <v>Yes</v>
      </c>
    </row>
    <row r="361" spans="1:11" ht="89.25" x14ac:dyDescent="0.2">
      <c r="A361" s="8">
        <f t="shared" si="11"/>
        <v>329</v>
      </c>
      <c r="B361" s="13" t="str">
        <f>VLOOKUP($A361,'NPDES eRule - Appenidix A'!$A$10:$J$379,2,FALSE)</f>
        <v>Duration of Sewer Overflow/Bypass (hours) (Sewer Overflow/Bypass Event Report)</v>
      </c>
      <c r="C361" s="69" t="s">
        <v>936</v>
      </c>
      <c r="D361" s="37" t="s">
        <v>927</v>
      </c>
      <c r="E361" s="16" t="s">
        <v>928</v>
      </c>
      <c r="F361" s="16">
        <f>IF(LEN($A361)=0,"",VLOOKUP($A361,'NPDES eRule - Appenidix A'!$A$10:$O$379,9,FALSE))</f>
        <v>3</v>
      </c>
      <c r="G361" s="51">
        <f>IF(LEN($A361)=0,"",VLOOKUP($A361,'NPDES eRule - Appenidix A'!$A$10:$O$379,10,FALSE))</f>
        <v>46012</v>
      </c>
      <c r="H361" s="51" t="str">
        <f>IF(LEN($A361)=0,"",VLOOKUP($A361,'NPDES eRule - Appenidix A'!$A$10:$O$379,11,FALSE))</f>
        <v>5.11</v>
      </c>
      <c r="I361" s="51" t="str">
        <f>IF(LEN($A361)=0,"",VLOOKUP($A361,'NPDES eRule - Appenidix A'!$A$10:$O$379,12,FALSE))</f>
        <v/>
      </c>
      <c r="J361" s="51" t="str">
        <f>IF(LEN($A361)=0,"",VLOOKUP($A361,'NPDES eRule - Appenidix A'!$A$10:$O$379,13,FALSE))</f>
        <v>OECA Data Store</v>
      </c>
      <c r="K361" s="16" t="str">
        <f>IF(LEN($A361)=0,"",VLOOKUP($A361,'NPDES eRule - Appenidix A'!$A$10:$O$379,14,FALSE))</f>
        <v>Yes</v>
      </c>
    </row>
    <row r="362" spans="1:11" ht="89.25" x14ac:dyDescent="0.2">
      <c r="A362" s="8">
        <f t="shared" si="11"/>
        <v>330</v>
      </c>
      <c r="B362" s="13" t="str">
        <f>VLOOKUP($A362,'NPDES eRule - Appenidix A'!$A$10:$J$379,2,FALSE)</f>
        <v>Sewer Overflow/Bypass Discharge Volume (gallons) (Sewer Overflow/Bypass Event Report)</v>
      </c>
      <c r="C362" s="69" t="s">
        <v>937</v>
      </c>
      <c r="D362" s="37" t="s">
        <v>927</v>
      </c>
      <c r="E362" s="16" t="s">
        <v>928</v>
      </c>
      <c r="F362" s="16">
        <f>IF(LEN($A362)=0,"",VLOOKUP($A362,'NPDES eRule - Appenidix A'!$A$10:$O$379,9,FALSE))</f>
        <v>3</v>
      </c>
      <c r="G362" s="51">
        <f>IF(LEN($A362)=0,"",VLOOKUP($A362,'NPDES eRule - Appenidix A'!$A$10:$O$379,10,FALSE))</f>
        <v>46012</v>
      </c>
      <c r="H362" s="51" t="str">
        <f>IF(LEN($A362)=0,"",VLOOKUP($A362,'NPDES eRule - Appenidix A'!$A$10:$O$379,11,FALSE))</f>
        <v>5.11</v>
      </c>
      <c r="I362" s="51" t="str">
        <f>IF(LEN($A362)=0,"",VLOOKUP($A362,'NPDES eRule - Appenidix A'!$A$10:$O$379,12,FALSE))</f>
        <v/>
      </c>
      <c r="J362" s="51" t="str">
        <f>IF(LEN($A362)=0,"",VLOOKUP($A362,'NPDES eRule - Appenidix A'!$A$10:$O$379,13,FALSE))</f>
        <v>OECA Data Store</v>
      </c>
      <c r="K362" s="16" t="str">
        <f>IF(LEN($A362)=0,"",VLOOKUP($A362,'NPDES eRule - Appenidix A'!$A$10:$O$379,14,FALSE))</f>
        <v>Yes</v>
      </c>
    </row>
    <row r="363" spans="1:11" ht="89.25" x14ac:dyDescent="0.2">
      <c r="A363" s="8">
        <f t="shared" si="11"/>
        <v>331</v>
      </c>
      <c r="B363" s="13" t="str">
        <f>VLOOKUP($A363,'NPDES eRule - Appenidix A'!$A$10:$J$379,2,FALSE)</f>
        <v>Receiving Waterbody Name for Unpermitted Feature (Sewer Overflow/Bypass Event Report)</v>
      </c>
      <c r="C363" s="69" t="s">
        <v>938</v>
      </c>
      <c r="D363" s="37" t="s">
        <v>930</v>
      </c>
      <c r="E363" s="16" t="s">
        <v>928</v>
      </c>
      <c r="F363" s="16">
        <f>IF(LEN($A363)=0,"",VLOOKUP($A363,'NPDES eRule - Appenidix A'!$A$10:$O$379,9,FALSE))</f>
        <v>3</v>
      </c>
      <c r="G363" s="51">
        <f>IF(LEN($A363)=0,"",VLOOKUP($A363,'NPDES eRule - Appenidix A'!$A$10:$O$379,10,FALSE))</f>
        <v>46012</v>
      </c>
      <c r="H363" s="51" t="str">
        <f>IF(LEN($A363)=0,"",VLOOKUP($A363,'NPDES eRule - Appenidix A'!$A$10:$O$379,11,FALSE))</f>
        <v>5.11</v>
      </c>
      <c r="I363" s="51" t="str">
        <f>IF(LEN($A363)=0,"",VLOOKUP($A363,'NPDES eRule - Appenidix A'!$A$10:$O$379,12,FALSE))</f>
        <v/>
      </c>
      <c r="J363" s="51" t="str">
        <f>IF(LEN($A363)=0,"",VLOOKUP($A363,'NPDES eRule - Appenidix A'!$A$10:$O$379,13,FALSE))</f>
        <v>OECA Data Store</v>
      </c>
      <c r="K363" s="16" t="str">
        <f>IF(LEN($A363)=0,"",VLOOKUP($A363,'NPDES eRule - Appenidix A'!$A$10:$O$379,14,FALSE))</f>
        <v>Yes</v>
      </c>
    </row>
    <row r="364" spans="1:11" ht="38.25" x14ac:dyDescent="0.2">
      <c r="A364" s="8">
        <f t="shared" si="11"/>
        <v>332</v>
      </c>
      <c r="B364" s="13" t="str">
        <f>VLOOKUP($A364,'NPDES eRule - Appenidix A'!$A$10:$J$379,2,FALSE)</f>
        <v>Wet Weather Occurrence for Sewer Overflow/Bypass Status</v>
      </c>
      <c r="C364" s="69" t="s">
        <v>939</v>
      </c>
      <c r="D364" s="16" t="s">
        <v>927</v>
      </c>
      <c r="E364" s="16" t="s">
        <v>928</v>
      </c>
      <c r="F364" s="16">
        <f>IF(LEN($A364)=0,"",VLOOKUP($A364,'NPDES eRule - Appenidix A'!$A$10:$O$379,9,FALSE))</f>
        <v>3</v>
      </c>
      <c r="G364" s="51">
        <f>IF(LEN($A364)=0,"",VLOOKUP($A364,'NPDES eRule - Appenidix A'!$A$10:$O$379,10,FALSE))</f>
        <v>46012</v>
      </c>
      <c r="H364" s="51" t="str">
        <f>IF(LEN($A364)=0,"",VLOOKUP($A364,'NPDES eRule - Appenidix A'!$A$10:$O$379,11,FALSE))</f>
        <v>5.11</v>
      </c>
      <c r="I364" s="51" t="str">
        <f>IF(LEN($A364)=0,"",VLOOKUP($A364,'NPDES eRule - Appenidix A'!$A$10:$O$379,12,FALSE))</f>
        <v/>
      </c>
      <c r="J364" s="51" t="str">
        <f>IF(LEN($A364)=0,"",VLOOKUP($A364,'NPDES eRule - Appenidix A'!$A$10:$O$379,13,FALSE))</f>
        <v>OECA Data Store</v>
      </c>
      <c r="K364" s="16" t="str">
        <f>IF(LEN($A364)=0,"",VLOOKUP($A364,'NPDES eRule - Appenidix A'!$A$10:$O$379,14,FALSE))</f>
        <v>Yes</v>
      </c>
    </row>
    <row r="365" spans="1:11" ht="127.5" x14ac:dyDescent="0.2">
      <c r="A365" s="8">
        <f t="shared" si="11"/>
        <v>333</v>
      </c>
      <c r="B365" s="13" t="str">
        <f>VLOOKUP($A365,'NPDES eRule - Appenidix A'!$A$10:$J$379,2,FALSE)</f>
        <v>Corrective Actions Taken or Planned for Sewer Overflow/Bypass (Sewer Overflow/Bypass Event Report)</v>
      </c>
      <c r="C365" s="69" t="s">
        <v>940</v>
      </c>
      <c r="D365" s="37" t="s">
        <v>927</v>
      </c>
      <c r="E365" s="16" t="s">
        <v>928</v>
      </c>
      <c r="F365" s="16">
        <f>IF(LEN($A365)=0,"",VLOOKUP($A365,'NPDES eRule - Appenidix A'!$A$10:$O$379,9,FALSE))</f>
        <v>3</v>
      </c>
      <c r="G365" s="51">
        <f>IF(LEN($A365)=0,"",VLOOKUP($A365,'NPDES eRule - Appenidix A'!$A$10:$O$379,10,FALSE))</f>
        <v>46012</v>
      </c>
      <c r="H365" s="51" t="str">
        <f>IF(LEN($A365)=0,"",VLOOKUP($A365,'NPDES eRule - Appenidix A'!$A$10:$O$379,11,FALSE))</f>
        <v>5.11</v>
      </c>
      <c r="I365" s="51" t="str">
        <f>IF(LEN($A365)=0,"",VLOOKUP($A365,'NPDES eRule - Appenidix A'!$A$10:$O$379,12,FALSE))</f>
        <v/>
      </c>
      <c r="J365" s="51" t="str">
        <f>IF(LEN($A365)=0,"",VLOOKUP($A365,'NPDES eRule - Appenidix A'!$A$10:$O$379,13,FALSE))</f>
        <v>OECA Data Store</v>
      </c>
      <c r="K365" s="16" t="str">
        <f>IF(LEN($A365)=0,"",VLOOKUP($A365,'NPDES eRule - Appenidix A'!$A$10:$O$379,14,FALSE))</f>
        <v>Yes</v>
      </c>
    </row>
    <row r="366" spans="1:11" ht="89.25" x14ac:dyDescent="0.2">
      <c r="A366" s="8">
        <f t="shared" si="11"/>
        <v>334</v>
      </c>
      <c r="B366" s="13" t="str">
        <f>VLOOKUP($A366,'NPDES eRule - Appenidix A'!$A$10:$J$379,2,FALSE)</f>
        <v>Type of Potential Impact of Sewer Overflow/Bypass (Sewer Overflow/Bypass Event Report)</v>
      </c>
      <c r="C366" s="69" t="s">
        <v>941</v>
      </c>
      <c r="D366" s="16" t="s">
        <v>927</v>
      </c>
      <c r="E366" s="16" t="s">
        <v>928</v>
      </c>
      <c r="F366" s="16">
        <f>IF(LEN($A366)=0,"",VLOOKUP($A366,'NPDES eRule - Appenidix A'!$A$10:$O$379,9,FALSE))</f>
        <v>3</v>
      </c>
      <c r="G366" s="51">
        <f>IF(LEN($A366)=0,"",VLOOKUP($A366,'NPDES eRule - Appenidix A'!$A$10:$O$379,10,FALSE))</f>
        <v>46012</v>
      </c>
      <c r="H366" s="51" t="str">
        <f>IF(LEN($A366)=0,"",VLOOKUP($A366,'NPDES eRule - Appenidix A'!$A$10:$O$379,11,FALSE))</f>
        <v>5.11</v>
      </c>
      <c r="I366" s="51" t="str">
        <f>IF(LEN($A366)=0,"",VLOOKUP($A366,'NPDES eRule - Appenidix A'!$A$10:$O$379,12,FALSE))</f>
        <v/>
      </c>
      <c r="J366" s="51" t="str">
        <f>IF(LEN($A366)=0,"",VLOOKUP($A366,'NPDES eRule - Appenidix A'!$A$10:$O$379,13,FALSE))</f>
        <v>OECA Data Store</v>
      </c>
      <c r="K366" s="16" t="str">
        <f>IF(LEN($A366)=0,"",VLOOKUP($A366,'NPDES eRule - Appenidix A'!$A$10:$O$379,14,FALSE))</f>
        <v>Yes</v>
      </c>
    </row>
    <row r="367" spans="1:11" ht="89.1" customHeight="1" x14ac:dyDescent="0.2">
      <c r="A367" s="54"/>
      <c r="B367" s="30" t="s">
        <v>942</v>
      </c>
      <c r="C367" s="75"/>
      <c r="D367" s="36"/>
      <c r="E367" s="36"/>
      <c r="F367" s="36" t="str">
        <f>IF(LEN($A367)=0,"",VLOOKUP($A367,'NPDES eRule - Appenidix A'!$A$10:$O$379,9,FALSE))</f>
        <v/>
      </c>
      <c r="G367" s="55" t="str">
        <f>IF(LEN($A367)=0,"",VLOOKUP($A367,'NPDES eRule - Appenidix A'!$A$10:$O$379,10,FALSE))</f>
        <v/>
      </c>
      <c r="H367" s="55" t="str">
        <f>IF(LEN($A367)=0,"",VLOOKUP($A367,'NPDES eRule - Appenidix A'!$A$10:$O$379,11,FALSE))</f>
        <v/>
      </c>
      <c r="I367" s="55" t="str">
        <f>IF(LEN($A367)=0,"",VLOOKUP($A367,'NPDES eRule - Appenidix A'!$A$10:$O$379,12,FALSE))</f>
        <v/>
      </c>
      <c r="J367" s="55" t="str">
        <f>IF(LEN($A367)=0,"",VLOOKUP($A367,'NPDES eRule - Appenidix A'!$A$10:$O$379,13,FALSE))</f>
        <v/>
      </c>
      <c r="K367" s="33" t="str">
        <f>IF(LEN($A367)=0,"",VLOOKUP($A367,'NPDES eRule - Appenidix A'!$A$10:$O$379,14,FALSE))</f>
        <v/>
      </c>
    </row>
    <row r="368" spans="1:11" ht="63.95" customHeight="1" x14ac:dyDescent="0.2">
      <c r="A368" s="8">
        <f t="shared" ref="A368:A372" si="12">IF(LEN(A367)=0,A366+1,A367+1)</f>
        <v>335</v>
      </c>
      <c r="B368" s="13" t="str">
        <f>VLOOKUP($A368,'NPDES eRule - Appenidix A'!$A$10:$J$379,2,FALSE)</f>
        <v>CWA Section 316(b) Biological Monitoring—Species Name (Program Report)</v>
      </c>
      <c r="C368" s="69" t="s">
        <v>943</v>
      </c>
      <c r="D368" s="16" t="s">
        <v>944</v>
      </c>
      <c r="E368" s="16">
        <v>10</v>
      </c>
      <c r="F368" s="16">
        <f>IF(LEN($A368)=0,"",VLOOKUP($A368,'NPDES eRule - Appenidix A'!$A$10:$O$379,9,FALSE))</f>
        <v>3</v>
      </c>
      <c r="G368" s="51">
        <f>IF(LEN($A368)=0,"",VLOOKUP($A368,'NPDES eRule - Appenidix A'!$A$10:$O$379,10,FALSE))</f>
        <v>46012</v>
      </c>
      <c r="H368" s="51" t="str">
        <f>IF(LEN($A368)=0,"",VLOOKUP($A368,'NPDES eRule - Appenidix A'!$A$10:$O$379,11,FALSE))</f>
        <v>5.16</v>
      </c>
      <c r="I368" s="51" t="str">
        <f>IF(LEN($A368)=0,"",VLOOKUP($A368,'NPDES eRule - Appenidix A'!$A$10:$O$379,12,FALSE))</f>
        <v/>
      </c>
      <c r="J368" s="51" t="str">
        <f>IF(LEN($A368)=0,"",VLOOKUP($A368,'NPDES eRule - Appenidix A'!$A$10:$O$379,13,FALSE))</f>
        <v>OECA Data Store</v>
      </c>
      <c r="K368" s="16" t="str">
        <f>IF(LEN($A368)=0,"",VLOOKUP($A368,'NPDES eRule - Appenidix A'!$A$10:$O$379,14,FALSE))</f>
        <v>No</v>
      </c>
    </row>
    <row r="369" spans="1:11" ht="59.1" customHeight="1" x14ac:dyDescent="0.2">
      <c r="A369" s="8">
        <f t="shared" si="12"/>
        <v>336</v>
      </c>
      <c r="B369" s="13" t="str">
        <f>VLOOKUP($A369,'NPDES eRule - Appenidix A'!$A$10:$J$379,2,FALSE)</f>
        <v>CWA Section 316(b) Biological Monitoring—Species Number (Program Report)</v>
      </c>
      <c r="C369" s="69" t="s">
        <v>945</v>
      </c>
      <c r="D369" s="16" t="s">
        <v>944</v>
      </c>
      <c r="E369" s="16">
        <v>10</v>
      </c>
      <c r="F369" s="16">
        <f>IF(LEN($A369)=0,"",VLOOKUP($A369,'NPDES eRule - Appenidix A'!$A$10:$O$379,9,FALSE))</f>
        <v>3</v>
      </c>
      <c r="G369" s="51">
        <f>IF(LEN($A369)=0,"",VLOOKUP($A369,'NPDES eRule - Appenidix A'!$A$10:$O$379,10,FALSE))</f>
        <v>46012</v>
      </c>
      <c r="H369" s="51" t="str">
        <f>IF(LEN($A369)=0,"",VLOOKUP($A369,'NPDES eRule - Appenidix A'!$A$10:$O$379,11,FALSE))</f>
        <v>5.16</v>
      </c>
      <c r="I369" s="51" t="str">
        <f>IF(LEN($A369)=0,"",VLOOKUP($A369,'NPDES eRule - Appenidix A'!$A$10:$O$379,12,FALSE))</f>
        <v/>
      </c>
      <c r="J369" s="51" t="str">
        <f>IF(LEN($A369)=0,"",VLOOKUP($A369,'NPDES eRule - Appenidix A'!$A$10:$O$379,13,FALSE))</f>
        <v>OECA Data Store</v>
      </c>
      <c r="K369" s="16" t="str">
        <f>IF(LEN($A369)=0,"",VLOOKUP($A369,'NPDES eRule - Appenidix A'!$A$10:$O$379,14,FALSE))</f>
        <v>No</v>
      </c>
    </row>
    <row r="370" spans="1:11" ht="75.599999999999994" customHeight="1" x14ac:dyDescent="0.2">
      <c r="A370" s="8">
        <f t="shared" si="12"/>
        <v>337</v>
      </c>
      <c r="B370" s="13" t="str">
        <f>VLOOKUP($A370,'NPDES eRule - Appenidix A'!$A$10:$J$379,2,FALSE)</f>
        <v>CWA Section 316(b) Biological Monitoring—Threatened or Endangered Status (Program Report)</v>
      </c>
      <c r="C370" s="69" t="s">
        <v>946</v>
      </c>
      <c r="D370" s="16" t="s">
        <v>944</v>
      </c>
      <c r="E370" s="16">
        <v>10</v>
      </c>
      <c r="F370" s="16">
        <f>IF(LEN($A370)=0,"",VLOOKUP($A370,'NPDES eRule - Appenidix A'!$A$10:$O$379,9,FALSE))</f>
        <v>3</v>
      </c>
      <c r="G370" s="51">
        <f>IF(LEN($A370)=0,"",VLOOKUP($A370,'NPDES eRule - Appenidix A'!$A$10:$O$379,10,FALSE))</f>
        <v>46012</v>
      </c>
      <c r="H370" s="51" t="str">
        <f>IF(LEN($A370)=0,"",VLOOKUP($A370,'NPDES eRule - Appenidix A'!$A$10:$O$379,11,FALSE))</f>
        <v>5.16</v>
      </c>
      <c r="I370" s="51" t="str">
        <f>IF(LEN($A370)=0,"",VLOOKUP($A370,'NPDES eRule - Appenidix A'!$A$10:$O$379,12,FALSE))</f>
        <v/>
      </c>
      <c r="J370" s="51" t="str">
        <f>IF(LEN($A370)=0,"",VLOOKUP($A370,'NPDES eRule - Appenidix A'!$A$10:$O$379,13,FALSE))</f>
        <v>OECA Data Store</v>
      </c>
      <c r="K370" s="16" t="str">
        <f>IF(LEN($A370)=0,"",VLOOKUP($A370,'NPDES eRule - Appenidix A'!$A$10:$O$379,14,FALSE))</f>
        <v>No</v>
      </c>
    </row>
    <row r="371" spans="1:11" ht="51" x14ac:dyDescent="0.2">
      <c r="A371" s="8">
        <f t="shared" si="12"/>
        <v>338</v>
      </c>
      <c r="B371" s="13" t="str">
        <f>VLOOKUP($A371,'NPDES eRule - Appenidix A'!$A$10:$J$379,2,FALSE)</f>
        <v>CWA Section 316(b) Biological Monitoring—Species Impinged and Entrained (Program Report)</v>
      </c>
      <c r="C371" s="69" t="s">
        <v>947</v>
      </c>
      <c r="D371" s="16" t="s">
        <v>944</v>
      </c>
      <c r="E371" s="16">
        <v>10</v>
      </c>
      <c r="F371" s="16">
        <f>IF(LEN($A371)=0,"",VLOOKUP($A371,'NPDES eRule - Appenidix A'!$A$10:$O$379,9,FALSE))</f>
        <v>3</v>
      </c>
      <c r="G371" s="51">
        <f>IF(LEN($A371)=0,"",VLOOKUP($A371,'NPDES eRule - Appenidix A'!$A$10:$O$379,10,FALSE))</f>
        <v>46012</v>
      </c>
      <c r="H371" s="51" t="str">
        <f>IF(LEN($A371)=0,"",VLOOKUP($A371,'NPDES eRule - Appenidix A'!$A$10:$O$379,11,FALSE))</f>
        <v>5.16</v>
      </c>
      <c r="I371" s="51" t="str">
        <f>IF(LEN($A371)=0,"",VLOOKUP($A371,'NPDES eRule - Appenidix A'!$A$10:$O$379,12,FALSE))</f>
        <v/>
      </c>
      <c r="J371" s="51" t="str">
        <f>IF(LEN($A371)=0,"",VLOOKUP($A371,'NPDES eRule - Appenidix A'!$A$10:$O$379,13,FALSE))</f>
        <v>OECA Data Store</v>
      </c>
      <c r="K371" s="16" t="str">
        <f>IF(LEN($A371)=0,"",VLOOKUP($A371,'NPDES eRule - Appenidix A'!$A$10:$O$379,14,FALSE))</f>
        <v>No</v>
      </c>
    </row>
    <row r="372" spans="1:11" ht="57.95" customHeight="1" x14ac:dyDescent="0.2">
      <c r="A372" s="8">
        <f t="shared" si="12"/>
        <v>339</v>
      </c>
      <c r="B372" s="13" t="str">
        <f>VLOOKUP($A372,'NPDES eRule - Appenidix A'!$A$10:$J$379,2,FALSE)</f>
        <v>CWA Section 316(b) Biological Monitoring—Applicable Measures to Protect Designated Critical Habitat (Program Report)</v>
      </c>
      <c r="C372" s="69" t="s">
        <v>948</v>
      </c>
      <c r="D372" s="16" t="s">
        <v>944</v>
      </c>
      <c r="E372" s="16">
        <v>10</v>
      </c>
      <c r="F372" s="16">
        <f>IF(LEN($A372)=0,"",VLOOKUP($A372,'NPDES eRule - Appenidix A'!$A$10:$O$379,9,FALSE))</f>
        <v>3</v>
      </c>
      <c r="G372" s="51">
        <f>IF(LEN($A372)=0,"",VLOOKUP($A372,'NPDES eRule - Appenidix A'!$A$10:$O$379,10,FALSE))</f>
        <v>46012</v>
      </c>
      <c r="H372" s="51" t="str">
        <f>IF(LEN($A372)=0,"",VLOOKUP($A372,'NPDES eRule - Appenidix A'!$A$10:$O$379,11,FALSE))</f>
        <v>5.16</v>
      </c>
      <c r="I372" s="51" t="str">
        <f>IF(LEN($A372)=0,"",VLOOKUP($A372,'NPDES eRule - Appenidix A'!$A$10:$O$379,12,FALSE))</f>
        <v/>
      </c>
      <c r="J372" s="51" t="str">
        <f>IF(LEN($A372)=0,"",VLOOKUP($A372,'NPDES eRule - Appenidix A'!$A$10:$O$379,13,FALSE))</f>
        <v>OECA Data Store</v>
      </c>
      <c r="K372" s="16" t="str">
        <f>IF(LEN($A372)=0,"",VLOOKUP($A372,'NPDES eRule - Appenidix A'!$A$10:$O$379,14,FALSE))</f>
        <v>No</v>
      </c>
    </row>
    <row r="373" spans="1:11" ht="56.45" customHeight="1" x14ac:dyDescent="0.2">
      <c r="A373" s="25"/>
      <c r="B373" s="9" t="s">
        <v>949</v>
      </c>
      <c r="C373" s="72"/>
      <c r="D373" s="25"/>
      <c r="E373" s="25"/>
      <c r="F373" s="25" t="str">
        <f>IF(LEN($A373)=0,"",VLOOKUP($A373,'NPDES eRule - Appenidix A'!$A$10:$O$379,9,FALSE))</f>
        <v/>
      </c>
      <c r="G373" s="53" t="str">
        <f>IF(LEN($A373)=0,"",VLOOKUP($A373,'NPDES eRule - Appenidix A'!$A$10:$O$379,10,FALSE))</f>
        <v/>
      </c>
      <c r="H373" s="53" t="str">
        <f>IF(LEN($A373)=0,"",VLOOKUP($A373,'NPDES eRule - Appenidix A'!$A$10:$O$379,11,FALSE))</f>
        <v/>
      </c>
      <c r="I373" s="53" t="str">
        <f>IF(LEN($A373)=0,"",VLOOKUP($A373,'NPDES eRule - Appenidix A'!$A$10:$O$379,12,FALSE))</f>
        <v/>
      </c>
      <c r="J373" s="53" t="str">
        <f>IF(LEN($A373)=0,"",VLOOKUP($A373,'NPDES eRule - Appenidix A'!$A$10:$O$379,13,FALSE))</f>
        <v/>
      </c>
      <c r="K373" s="25" t="str">
        <f>IF(LEN($A373)=0,"",VLOOKUP($A373,'NPDES eRule - Appenidix A'!$A$10:$O$379,14,FALSE))</f>
        <v/>
      </c>
    </row>
    <row r="374" spans="1:11" ht="122.45" customHeight="1" x14ac:dyDescent="0.2">
      <c r="A374" s="8">
        <f t="shared" ref="A374:A375" si="13">IF(LEN(A373)=0,A372+1,A373+1)</f>
        <v>340</v>
      </c>
      <c r="B374" s="13" t="str">
        <f>VLOOKUP($A374,'NPDES eRule - Appenidix A'!$A$10:$J$379,2,FALSE)</f>
        <v>Violation Code</v>
      </c>
      <c r="C374" s="69" t="s">
        <v>950</v>
      </c>
      <c r="D374" s="16" t="s">
        <v>951</v>
      </c>
      <c r="E374" s="16">
        <v>1</v>
      </c>
      <c r="F374" s="16">
        <f>IF(LEN($A374)=0,"",VLOOKUP($A374,'NPDES eRule - Appenidix A'!$A$10:$O$379,9,FALSE))</f>
        <v>2</v>
      </c>
      <c r="G374" s="51">
        <f>IF(LEN($A374)=0,"",VLOOKUP($A374,'NPDES eRule - Appenidix A'!$A$10:$O$379,10,FALSE))</f>
        <v>42725</v>
      </c>
      <c r="H374" s="51" t="str">
        <f>IF(LEN($A374)=0,"",VLOOKUP($A374,'NPDES eRule - Appenidix A'!$A$10:$O$379,11,FALSE))</f>
        <v>5.10</v>
      </c>
      <c r="I374" s="51" t="str">
        <f>IF(LEN($A374)=0,"",VLOOKUP($A374,'NPDES eRule - Appenidix A'!$A$10:$O$379,12,FALSE))</f>
        <v/>
      </c>
      <c r="J374" s="51" t="str">
        <f>IF(LEN($A374)=0,"",VLOOKUP($A374,'NPDES eRule - Appenidix A'!$A$10:$O$379,13,FALSE))</f>
        <v>ICIS-NPDES</v>
      </c>
      <c r="K374" s="16" t="str">
        <f>IF(LEN($A374)=0,"",VLOOKUP($A374,'NPDES eRule - Appenidix A'!$A$10:$O$379,14,FALSE))</f>
        <v>Yes</v>
      </c>
    </row>
    <row r="375" spans="1:11" ht="125.1" customHeight="1" x14ac:dyDescent="0.2">
      <c r="A375" s="8">
        <f t="shared" si="13"/>
        <v>341</v>
      </c>
      <c r="B375" s="13" t="str">
        <f>VLOOKUP($A375,'NPDES eRule - Appenidix A'!$A$10:$J$379,2,FALSE)</f>
        <v>Violation Date</v>
      </c>
      <c r="C375" s="69" t="s">
        <v>952</v>
      </c>
      <c r="D375" s="16" t="s">
        <v>951</v>
      </c>
      <c r="E375" s="37">
        <v>1</v>
      </c>
      <c r="F375" s="16">
        <f>IF(LEN($A375)=0,"",VLOOKUP($A375,'NPDES eRule - Appenidix A'!$A$10:$O$379,9,FALSE))</f>
        <v>2</v>
      </c>
      <c r="G375" s="51">
        <f>IF(LEN($A375)=0,"",VLOOKUP($A375,'NPDES eRule - Appenidix A'!$A$10:$O$379,10,FALSE))</f>
        <v>42725</v>
      </c>
      <c r="H375" s="51" t="str">
        <f>IF(LEN($A375)=0,"",VLOOKUP($A375,'NPDES eRule - Appenidix A'!$A$10:$O$379,11,FALSE))</f>
        <v>5.10</v>
      </c>
      <c r="I375" s="51" t="str">
        <f>IF(LEN($A375)=0,"",VLOOKUP($A375,'NPDES eRule - Appenidix A'!$A$10:$O$379,12,FALSE))</f>
        <v/>
      </c>
      <c r="J375" s="51" t="str">
        <f>IF(LEN($A375)=0,"",VLOOKUP($A375,'NPDES eRule - Appenidix A'!$A$10:$O$379,13,FALSE))</f>
        <v>ICIS-NPDES</v>
      </c>
      <c r="K375" s="16" t="str">
        <f>IF(LEN($A375)=0,"",VLOOKUP($A375,'NPDES eRule - Appenidix A'!$A$10:$O$379,14,FALSE))</f>
        <v>Yes</v>
      </c>
    </row>
    <row r="376" spans="1:11" x14ac:dyDescent="0.2">
      <c r="A376" s="25"/>
      <c r="B376" s="9" t="s">
        <v>953</v>
      </c>
      <c r="C376" s="72"/>
      <c r="D376" s="25"/>
      <c r="E376" s="25"/>
      <c r="F376" s="25" t="str">
        <f>IF(LEN($A376)=0,"",VLOOKUP($A376,'NPDES eRule - Appenidix A'!$A$10:$O$379,9,FALSE))</f>
        <v/>
      </c>
      <c r="G376" s="53" t="str">
        <f>IF(LEN($A376)=0,"",VLOOKUP($A376,'NPDES eRule - Appenidix A'!$A$10:$O$379,10,FALSE))</f>
        <v/>
      </c>
      <c r="H376" s="53" t="str">
        <f>IF(LEN($A376)=0,"",VLOOKUP($A376,'NPDES eRule - Appenidix A'!$A$10:$O$379,11,FALSE))</f>
        <v/>
      </c>
      <c r="I376" s="53" t="str">
        <f>IF(LEN($A376)=0,"",VLOOKUP($A376,'NPDES eRule - Appenidix A'!$A$10:$O$379,12,FALSE))</f>
        <v/>
      </c>
      <c r="J376" s="53" t="str">
        <f>IF(LEN($A376)=0,"",VLOOKUP($A376,'NPDES eRule - Appenidix A'!$A$10:$O$379,13,FALSE))</f>
        <v/>
      </c>
      <c r="K376" s="25" t="str">
        <f>IF(LEN($A376)=0,"",VLOOKUP($A376,'NPDES eRule - Appenidix A'!$A$10:$O$379,14,FALSE))</f>
        <v/>
      </c>
    </row>
    <row r="377" spans="1:11" ht="25.5" x14ac:dyDescent="0.2">
      <c r="A377" s="8">
        <f t="shared" ref="A377:A383" si="14">IF(LEN(A376)=0,A375+1,A376+1)</f>
        <v>342</v>
      </c>
      <c r="B377" s="13" t="str">
        <f>VLOOKUP($A377,'NPDES eRule - Appenidix A'!$A$10:$J$379,2,FALSE)</f>
        <v>Agency Identifying the Single Event Violation (SEV)</v>
      </c>
      <c r="C377" s="69" t="s">
        <v>954</v>
      </c>
      <c r="D377" s="16" t="s">
        <v>955</v>
      </c>
      <c r="E377" s="16">
        <v>1</v>
      </c>
      <c r="F377" s="16">
        <f>IF(LEN($A377)=0,"",VLOOKUP($A377,'NPDES eRule - Appenidix A'!$A$10:$O$379,9,FALSE))</f>
        <v>2</v>
      </c>
      <c r="G377" s="51">
        <f>IF(LEN($A377)=0,"",VLOOKUP($A377,'NPDES eRule - Appenidix A'!$A$10:$O$379,10,FALSE))</f>
        <v>42725</v>
      </c>
      <c r="H377" s="51" t="str">
        <f>IF(LEN($A377)=0,"",VLOOKUP($A377,'NPDES eRule - Appenidix A'!$A$10:$O$379,11,FALSE))</f>
        <v>TBD</v>
      </c>
      <c r="I377" s="51" t="str">
        <f>IF(LEN($A377)=0,"",VLOOKUP($A377,'NPDES eRule - Appenidix A'!$A$10:$O$379,12,FALSE))</f>
        <v>X</v>
      </c>
      <c r="J377" s="51" t="str">
        <f>IF(LEN($A377)=0,"",VLOOKUP($A377,'NPDES eRule - Appenidix A'!$A$10:$O$379,13,FALSE))</f>
        <v>ICIS-NPDES</v>
      </c>
      <c r="K377" s="16" t="str">
        <f>IF(LEN($A377)=0,"",VLOOKUP($A377,'NPDES eRule - Appenidix A'!$A$10:$O$379,14,FALSE))</f>
        <v>No</v>
      </c>
    </row>
    <row r="378" spans="1:11" ht="51" x14ac:dyDescent="0.2">
      <c r="A378" s="8">
        <f t="shared" si="14"/>
        <v>343</v>
      </c>
      <c r="B378" s="13" t="str">
        <f>VLOOKUP($A378,'NPDES eRule - Appenidix A'!$A$10:$J$379,2,FALSE)</f>
        <v>Single Event Violation Start Date</v>
      </c>
      <c r="C378" s="69" t="s">
        <v>956</v>
      </c>
      <c r="D378" s="17" t="s">
        <v>955</v>
      </c>
      <c r="E378" s="16">
        <v>1</v>
      </c>
      <c r="F378" s="17">
        <f>IF(LEN($A378)=0,"",VLOOKUP($A378,'NPDES eRule - Appenidix A'!$A$10:$O$379,9,FALSE))</f>
        <v>2</v>
      </c>
      <c r="G378" s="50">
        <f>IF(LEN($A378)=0,"",VLOOKUP($A378,'NPDES eRule - Appenidix A'!$A$10:$O$379,10,FALSE))</f>
        <v>42725</v>
      </c>
      <c r="H378" s="50" t="str">
        <f>IF(LEN($A378)=0,"",VLOOKUP($A378,'NPDES eRule - Appenidix A'!$A$10:$O$379,11,FALSE))</f>
        <v>5.10</v>
      </c>
      <c r="I378" s="50" t="str">
        <f>IF(LEN($A378)=0,"",VLOOKUP($A378,'NPDES eRule - Appenidix A'!$A$10:$O$379,12,FALSE))</f>
        <v/>
      </c>
      <c r="J378" s="50" t="str">
        <f>IF(LEN($A378)=0,"",VLOOKUP($A378,'NPDES eRule - Appenidix A'!$A$10:$O$379,13,FALSE))</f>
        <v>ICIS-NPDES</v>
      </c>
      <c r="K378" s="16" t="str">
        <f>IF(LEN($A378)=0,"",VLOOKUP($A378,'NPDES eRule - Appenidix A'!$A$10:$O$379,14,FALSE))</f>
        <v>Yes</v>
      </c>
    </row>
    <row r="379" spans="1:11" ht="38.25" x14ac:dyDescent="0.2">
      <c r="A379" s="8">
        <f t="shared" si="14"/>
        <v>344</v>
      </c>
      <c r="B379" s="13" t="str">
        <f>VLOOKUP($A379,'NPDES eRule - Appenidix A'!$A$10:$J$379,2,FALSE)</f>
        <v>Single Event Violation End Date</v>
      </c>
      <c r="C379" s="69" t="s">
        <v>957</v>
      </c>
      <c r="D379" s="17" t="s">
        <v>955</v>
      </c>
      <c r="E379" s="17">
        <v>1</v>
      </c>
      <c r="F379" s="17">
        <f>IF(LEN($A379)=0,"",VLOOKUP($A379,'NPDES eRule - Appenidix A'!$A$10:$O$379,9,FALSE))</f>
        <v>2</v>
      </c>
      <c r="G379" s="50">
        <f>IF(LEN($A379)=0,"",VLOOKUP($A379,'NPDES eRule - Appenidix A'!$A$10:$O$379,10,FALSE))</f>
        <v>42725</v>
      </c>
      <c r="H379" s="50" t="str">
        <f>IF(LEN($A379)=0,"",VLOOKUP($A379,'NPDES eRule - Appenidix A'!$A$10:$O$379,11,FALSE))</f>
        <v>5.10</v>
      </c>
      <c r="I379" s="50" t="str">
        <f>IF(LEN($A379)=0,"",VLOOKUP($A379,'NPDES eRule - Appenidix A'!$A$10:$O$379,12,FALSE))</f>
        <v/>
      </c>
      <c r="J379" s="50" t="str">
        <f>IF(LEN($A379)=0,"",VLOOKUP($A379,'NPDES eRule - Appenidix A'!$A$10:$O$379,13,FALSE))</f>
        <v>ICIS-NPDES</v>
      </c>
      <c r="K379" s="16" t="str">
        <f>IF(LEN($A379)=0,"",VLOOKUP($A379,'NPDES eRule - Appenidix A'!$A$10:$O$379,14,FALSE))</f>
        <v>Yes</v>
      </c>
    </row>
    <row r="380" spans="1:11" ht="25.5" x14ac:dyDescent="0.2">
      <c r="A380" s="8">
        <f t="shared" si="14"/>
        <v>345</v>
      </c>
      <c r="B380" s="13" t="str">
        <f>VLOOKUP($A380,'NPDES eRule - Appenidix A'!$A$10:$J$379,2,FALSE)</f>
        <v>RNC Detection Code</v>
      </c>
      <c r="C380" s="69" t="s">
        <v>958</v>
      </c>
      <c r="D380" s="17" t="s">
        <v>955</v>
      </c>
      <c r="E380" s="17">
        <v>1</v>
      </c>
      <c r="F380" s="17">
        <f>IF(LEN($A380)=0,"",VLOOKUP($A380,'NPDES eRule - Appenidix A'!$A$10:$O$379,9,FALSE))</f>
        <v>2</v>
      </c>
      <c r="G380" s="50">
        <f>IF(LEN($A380)=0,"",VLOOKUP($A380,'NPDES eRule - Appenidix A'!$A$10:$O$379,10,FALSE))</f>
        <v>42725</v>
      </c>
      <c r="H380" s="50" t="str">
        <f>IF(LEN($A380)=0,"",VLOOKUP($A380,'NPDES eRule - Appenidix A'!$A$10:$O$379,11,FALSE))</f>
        <v>5.10</v>
      </c>
      <c r="I380" s="50" t="str">
        <f>IF(LEN($A380)=0,"",VLOOKUP($A380,'NPDES eRule - Appenidix A'!$A$10:$O$379,12,FALSE))</f>
        <v/>
      </c>
      <c r="J380" s="50" t="str">
        <f>IF(LEN($A380)=0,"",VLOOKUP($A380,'NPDES eRule - Appenidix A'!$A$10:$O$379,13,FALSE))</f>
        <v>ICIS-NPDES</v>
      </c>
      <c r="K380" s="16" t="str">
        <f>IF(LEN($A380)=0,"",VLOOKUP($A380,'NPDES eRule - Appenidix A'!$A$10:$O$379,14,FALSE))</f>
        <v>Yes</v>
      </c>
    </row>
    <row r="381" spans="1:11" ht="38.25" x14ac:dyDescent="0.2">
      <c r="A381" s="8">
        <f t="shared" si="14"/>
        <v>346</v>
      </c>
      <c r="B381" s="13" t="str">
        <f>VLOOKUP($A381,'NPDES eRule - Appenidix A'!$A$10:$J$379,2,FALSE)</f>
        <v>RNC Detection Date</v>
      </c>
      <c r="C381" s="69" t="s">
        <v>959</v>
      </c>
      <c r="D381" s="17" t="s">
        <v>955</v>
      </c>
      <c r="E381" s="17">
        <v>1</v>
      </c>
      <c r="F381" s="17">
        <f>IF(LEN($A381)=0,"",VLOOKUP($A381,'NPDES eRule - Appenidix A'!$A$10:$O$379,9,FALSE))</f>
        <v>2</v>
      </c>
      <c r="G381" s="50">
        <f>IF(LEN($A381)=0,"",VLOOKUP($A381,'NPDES eRule - Appenidix A'!$A$10:$O$379,10,FALSE))</f>
        <v>42725</v>
      </c>
      <c r="H381" s="50" t="str">
        <f>IF(LEN($A381)=0,"",VLOOKUP($A381,'NPDES eRule - Appenidix A'!$A$10:$O$379,11,FALSE))</f>
        <v>5.10</v>
      </c>
      <c r="I381" s="50" t="str">
        <f>IF(LEN($A381)=0,"",VLOOKUP($A381,'NPDES eRule - Appenidix A'!$A$10:$O$379,12,FALSE))</f>
        <v/>
      </c>
      <c r="J381" s="50" t="str">
        <f>IF(LEN($A381)=0,"",VLOOKUP($A381,'NPDES eRule - Appenidix A'!$A$10:$O$379,13,FALSE))</f>
        <v>ICIS-NPDES</v>
      </c>
      <c r="K381" s="16" t="str">
        <f>IF(LEN($A381)=0,"",VLOOKUP($A381,'NPDES eRule - Appenidix A'!$A$10:$O$379,14,FALSE))</f>
        <v>Yes</v>
      </c>
    </row>
    <row r="382" spans="1:11" ht="38.25" x14ac:dyDescent="0.2">
      <c r="A382" s="8">
        <f t="shared" si="14"/>
        <v>347</v>
      </c>
      <c r="B382" s="13" t="str">
        <f>VLOOKUP($A382,'NPDES eRule - Appenidix A'!$A$10:$J$379,2,FALSE)</f>
        <v>RNC Resolution Code</v>
      </c>
      <c r="C382" s="69" t="s">
        <v>960</v>
      </c>
      <c r="D382" s="17" t="s">
        <v>955</v>
      </c>
      <c r="E382" s="17">
        <v>1</v>
      </c>
      <c r="F382" s="17">
        <f>IF(LEN($A382)=0,"",VLOOKUP($A382,'NPDES eRule - Appenidix A'!$A$10:$O$379,9,FALSE))</f>
        <v>2</v>
      </c>
      <c r="G382" s="50">
        <f>IF(LEN($A382)=0,"",VLOOKUP($A382,'NPDES eRule - Appenidix A'!$A$10:$O$379,10,FALSE))</f>
        <v>42725</v>
      </c>
      <c r="H382" s="50" t="str">
        <f>IF(LEN($A382)=0,"",VLOOKUP($A382,'NPDES eRule - Appenidix A'!$A$10:$O$379,11,FALSE))</f>
        <v>5.10</v>
      </c>
      <c r="I382" s="50" t="str">
        <f>IF(LEN($A382)=0,"",VLOOKUP($A382,'NPDES eRule - Appenidix A'!$A$10:$O$379,12,FALSE))</f>
        <v/>
      </c>
      <c r="J382" s="50" t="str">
        <f>IF(LEN($A382)=0,"",VLOOKUP($A382,'NPDES eRule - Appenidix A'!$A$10:$O$379,13,FALSE))</f>
        <v>ICIS-NPDES</v>
      </c>
      <c r="K382" s="16" t="str">
        <f>IF(LEN($A382)=0,"",VLOOKUP($A382,'NPDES eRule - Appenidix A'!$A$10:$O$379,14,FALSE))</f>
        <v>Yes</v>
      </c>
    </row>
    <row r="383" spans="1:11" ht="38.25" x14ac:dyDescent="0.2">
      <c r="A383" s="8">
        <f t="shared" si="14"/>
        <v>348</v>
      </c>
      <c r="B383" s="13" t="str">
        <f>VLOOKUP($A383,'NPDES eRule - Appenidix A'!$A$10:$J$379,2,FALSE)</f>
        <v>RNC Resolution Date</v>
      </c>
      <c r="C383" s="69" t="s">
        <v>961</v>
      </c>
      <c r="D383" s="17" t="s">
        <v>955</v>
      </c>
      <c r="E383" s="17">
        <v>1</v>
      </c>
      <c r="F383" s="17">
        <f>IF(LEN($A383)=0,"",VLOOKUP($A383,'NPDES eRule - Appenidix A'!$A$10:$O$379,9,FALSE))</f>
        <v>2</v>
      </c>
      <c r="G383" s="50">
        <f>IF(LEN($A383)=0,"",VLOOKUP($A383,'NPDES eRule - Appenidix A'!$A$10:$O$379,10,FALSE))</f>
        <v>42725</v>
      </c>
      <c r="H383" s="50" t="str">
        <f>IF(LEN($A383)=0,"",VLOOKUP($A383,'NPDES eRule - Appenidix A'!$A$10:$O$379,11,FALSE))</f>
        <v>5.10</v>
      </c>
      <c r="I383" s="50" t="str">
        <f>IF(LEN($A383)=0,"",VLOOKUP($A383,'NPDES eRule - Appenidix A'!$A$10:$O$379,12,FALSE))</f>
        <v/>
      </c>
      <c r="J383" s="50" t="str">
        <f>IF(LEN($A383)=0,"",VLOOKUP($A383,'NPDES eRule - Appenidix A'!$A$10:$O$379,13,FALSE))</f>
        <v>ICIS-NPDES</v>
      </c>
      <c r="K383" s="16" t="str">
        <f>IF(LEN($A383)=0,"",VLOOKUP($A383,'NPDES eRule - Appenidix A'!$A$10:$O$379,14,FALSE))</f>
        <v>Yes</v>
      </c>
    </row>
    <row r="384" spans="1:11" x14ac:dyDescent="0.2">
      <c r="A384" s="25"/>
      <c r="B384" s="9" t="s">
        <v>962</v>
      </c>
      <c r="C384" s="72"/>
      <c r="D384" s="25"/>
      <c r="E384" s="25"/>
      <c r="F384" s="25" t="str">
        <f>IF(LEN($A384)=0,"",VLOOKUP($A384,'NPDES eRule - Appenidix A'!$A$10:$O$379,9,FALSE))</f>
        <v/>
      </c>
      <c r="G384" s="53" t="str">
        <f>IF(LEN($A384)=0,"",VLOOKUP($A384,'NPDES eRule - Appenidix A'!$A$10:$O$379,10,FALSE))</f>
        <v/>
      </c>
      <c r="H384" s="53" t="str">
        <f>IF(LEN($A384)=0,"",VLOOKUP($A384,'NPDES eRule - Appenidix A'!$A$10:$O$379,11,FALSE))</f>
        <v/>
      </c>
      <c r="I384" s="53" t="str">
        <f>IF(LEN($A384)=0,"",VLOOKUP($A384,'NPDES eRule - Appenidix A'!$A$10:$O$379,12,FALSE))</f>
        <v/>
      </c>
      <c r="J384" s="53" t="str">
        <f>IF(LEN($A384)=0,"",VLOOKUP($A384,'NPDES eRule - Appenidix A'!$A$10:$O$379,13,FALSE))</f>
        <v/>
      </c>
      <c r="K384" s="25" t="str">
        <f>IF(LEN($A384)=0,"",VLOOKUP($A384,'NPDES eRule - Appenidix A'!$A$10:$O$379,14,FALSE))</f>
        <v/>
      </c>
    </row>
    <row r="385" spans="1:11" ht="102" x14ac:dyDescent="0.2">
      <c r="A385" s="8">
        <f t="shared" ref="A385:A390" si="15">IF(LEN(A384)=0,A383+1,A384+1)</f>
        <v>349</v>
      </c>
      <c r="B385" s="13" t="str">
        <f>VLOOKUP($A385,'NPDES eRule - Appenidix A'!$A$10:$J$379,2,FALSE)</f>
        <v>Enforcement Action Identifier</v>
      </c>
      <c r="C385" s="69" t="s">
        <v>963</v>
      </c>
      <c r="D385" s="17" t="s">
        <v>964</v>
      </c>
      <c r="E385" s="17">
        <v>1</v>
      </c>
      <c r="F385" s="17">
        <f>IF(LEN($A385)=0,"",VLOOKUP($A385,'NPDES eRule - Appenidix A'!$A$10:$O$379,9,FALSE))</f>
        <v>1</v>
      </c>
      <c r="G385" s="50">
        <f>IF(LEN($A385)=0,"",VLOOKUP($A385,'NPDES eRule - Appenidix A'!$A$10:$O$379,10,FALSE))</f>
        <v>42634</v>
      </c>
      <c r="H385" s="50" t="str">
        <f>IF(LEN($A385)=0,"",VLOOKUP($A385,'NPDES eRule - Appenidix A'!$A$10:$O$379,11,FALSE))</f>
        <v>5.10</v>
      </c>
      <c r="I385" s="50" t="str">
        <f>IF(LEN($A385)=0,"",VLOOKUP($A385,'NPDES eRule - Appenidix A'!$A$10:$O$379,12,FALSE))</f>
        <v/>
      </c>
      <c r="J385" s="50" t="str">
        <f>IF(LEN($A385)=0,"",VLOOKUP($A385,'NPDES eRule - Appenidix A'!$A$10:$O$379,13,FALSE))</f>
        <v>ICIS-NPDES</v>
      </c>
      <c r="K385" s="16" t="str">
        <f>IF(LEN($A385)=0,"",VLOOKUP($A385,'NPDES eRule - Appenidix A'!$A$10:$O$379,14,FALSE))</f>
        <v>Yes</v>
      </c>
    </row>
    <row r="386" spans="1:11" ht="25.5" x14ac:dyDescent="0.2">
      <c r="A386" s="8">
        <f t="shared" si="15"/>
        <v>350</v>
      </c>
      <c r="B386" s="13" t="str">
        <f>VLOOKUP($A386,'NPDES eRule - Appenidix A'!$A$10:$J$379,2,FALSE)</f>
        <v>Enforcement Action Forum</v>
      </c>
      <c r="C386" s="69" t="s">
        <v>965</v>
      </c>
      <c r="D386" s="17" t="s">
        <v>964</v>
      </c>
      <c r="E386" s="17">
        <v>1</v>
      </c>
      <c r="F386" s="17">
        <f>IF(LEN($A386)=0,"",VLOOKUP($A386,'NPDES eRule - Appenidix A'!$A$10:$O$379,9,FALSE))</f>
        <v>1</v>
      </c>
      <c r="G386" s="50">
        <f>IF(LEN($A386)=0,"",VLOOKUP($A386,'NPDES eRule - Appenidix A'!$A$10:$O$379,10,FALSE))</f>
        <v>42634</v>
      </c>
      <c r="H386" s="50" t="str">
        <f>IF(LEN($A386)=0,"",VLOOKUP($A386,'NPDES eRule - Appenidix A'!$A$10:$O$379,11,FALSE))</f>
        <v>5.10</v>
      </c>
      <c r="I386" s="50" t="str">
        <f>IF(LEN($A386)=0,"",VLOOKUP($A386,'NPDES eRule - Appenidix A'!$A$10:$O$379,12,FALSE))</f>
        <v/>
      </c>
      <c r="J386" s="50" t="str">
        <f>IF(LEN($A386)=0,"",VLOOKUP($A386,'NPDES eRule - Appenidix A'!$A$10:$O$379,13,FALSE))</f>
        <v>ICIS-NPDES</v>
      </c>
      <c r="K386" s="16" t="str">
        <f>IF(LEN($A386)=0,"",VLOOKUP($A386,'NPDES eRule - Appenidix A'!$A$10:$O$379,14,FALSE))</f>
        <v>Yes</v>
      </c>
    </row>
    <row r="387" spans="1:11" ht="51" x14ac:dyDescent="0.2">
      <c r="A387" s="8">
        <f t="shared" si="15"/>
        <v>351</v>
      </c>
      <c r="B387" s="13" t="str">
        <f>VLOOKUP($A387,'NPDES eRule - Appenidix A'!$A$10:$J$379,2,FALSE)</f>
        <v>Enforcement Action Type</v>
      </c>
      <c r="C387" s="69" t="s">
        <v>966</v>
      </c>
      <c r="D387" s="17" t="s">
        <v>964</v>
      </c>
      <c r="E387" s="17">
        <v>1</v>
      </c>
      <c r="F387" s="17">
        <f>IF(LEN($A387)=0,"",VLOOKUP($A387,'NPDES eRule - Appenidix A'!$A$10:$O$379,9,FALSE))</f>
        <v>1</v>
      </c>
      <c r="G387" s="50">
        <f>IF(LEN($A387)=0,"",VLOOKUP($A387,'NPDES eRule - Appenidix A'!$A$10:$O$379,10,FALSE))</f>
        <v>42634</v>
      </c>
      <c r="H387" s="50" t="str">
        <f>IF(LEN($A387)=0,"",VLOOKUP($A387,'NPDES eRule - Appenidix A'!$A$10:$O$379,11,FALSE))</f>
        <v>5.10</v>
      </c>
      <c r="I387" s="50" t="str">
        <f>IF(LEN($A387)=0,"",VLOOKUP($A387,'NPDES eRule - Appenidix A'!$A$10:$O$379,12,FALSE))</f>
        <v/>
      </c>
      <c r="J387" s="50" t="str">
        <f>IF(LEN($A387)=0,"",VLOOKUP($A387,'NPDES eRule - Appenidix A'!$A$10:$O$379,13,FALSE))</f>
        <v>ICIS-NPDES</v>
      </c>
      <c r="K387" s="16" t="str">
        <f>IF(LEN($A387)=0,"",VLOOKUP($A387,'NPDES eRule - Appenidix A'!$A$10:$O$379,14,FALSE))</f>
        <v>Yes</v>
      </c>
    </row>
    <row r="388" spans="1:11" s="39" customFormat="1" ht="38.25" x14ac:dyDescent="0.25">
      <c r="A388" s="8">
        <f t="shared" si="15"/>
        <v>352</v>
      </c>
      <c r="B388" s="13" t="str">
        <f>VLOOKUP($A388,'NPDES eRule - Appenidix A'!$A$10:$J$379,2,FALSE)</f>
        <v>Programs Violated (Enforcement Action)</v>
      </c>
      <c r="C388" s="69" t="s">
        <v>967</v>
      </c>
      <c r="D388" s="17" t="s">
        <v>964</v>
      </c>
      <c r="E388" s="17">
        <v>1</v>
      </c>
      <c r="F388" s="17">
        <f>IF(LEN($A388)=0,"",VLOOKUP($A388,'NPDES eRule - Appenidix A'!$A$10:$O$379,9,FALSE))</f>
        <v>1</v>
      </c>
      <c r="G388" s="50">
        <f>IF(LEN($A388)=0,"",VLOOKUP($A388,'NPDES eRule - Appenidix A'!$A$10:$O$379,10,FALSE))</f>
        <v>42634</v>
      </c>
      <c r="H388" s="50" t="str">
        <f>IF(LEN($A388)=0,"",VLOOKUP($A388,'NPDES eRule - Appenidix A'!$A$10:$O$379,11,FALSE))</f>
        <v>5.10</v>
      </c>
      <c r="I388" s="50" t="str">
        <f>IF(LEN($A388)=0,"",VLOOKUP($A388,'NPDES eRule - Appenidix A'!$A$10:$O$379,12,FALSE))</f>
        <v/>
      </c>
      <c r="J388" s="50" t="str">
        <f>IF(LEN($A388)=0,"",VLOOKUP($A388,'NPDES eRule - Appenidix A'!$A$10:$O$379,13,FALSE))</f>
        <v>ICIS-NPDES</v>
      </c>
      <c r="K388" s="16" t="str">
        <f>IF(LEN($A388)=0,"",VLOOKUP($A388,'NPDES eRule - Appenidix A'!$A$10:$O$379,14,FALSE))</f>
        <v>Yes</v>
      </c>
    </row>
    <row r="389" spans="1:11" s="39" customFormat="1" ht="63.75" x14ac:dyDescent="0.25">
      <c r="A389" s="8">
        <f t="shared" si="15"/>
        <v>353</v>
      </c>
      <c r="B389" s="38" t="str">
        <f>VLOOKUP($A389,'NPDES eRule - Appenidix A'!$A$10:$J$379,2,FALSE)</f>
        <v>Enforcement Action Sub-activity Type</v>
      </c>
      <c r="C389" s="69" t="s">
        <v>968</v>
      </c>
      <c r="D389" s="17" t="s">
        <v>964</v>
      </c>
      <c r="E389" s="16">
        <v>1</v>
      </c>
      <c r="F389" s="17">
        <f>IF(LEN($A389)=0,"",VLOOKUP($A389,'NPDES eRule - Appenidix A'!$A$10:$O$379,9,FALSE))</f>
        <v>1</v>
      </c>
      <c r="G389" s="50">
        <f>IF(LEN($A389)=0,"",VLOOKUP($A389,'NPDES eRule - Appenidix A'!$A$10:$O$379,10,FALSE))</f>
        <v>42634</v>
      </c>
      <c r="H389" s="50" t="str">
        <f>IF(LEN($A389)=0,"",VLOOKUP($A389,'NPDES eRule - Appenidix A'!$A$10:$O$379,11,FALSE))</f>
        <v>5.10</v>
      </c>
      <c r="I389" s="50" t="str">
        <f>IF(LEN($A389)=0,"",VLOOKUP($A389,'NPDES eRule - Appenidix A'!$A$10:$O$379,12,FALSE))</f>
        <v/>
      </c>
      <c r="J389" s="50" t="str">
        <f>IF(LEN($A389)=0,"",VLOOKUP($A389,'NPDES eRule - Appenidix A'!$A$10:$O$379,13,FALSE))</f>
        <v>ICIS-NPDES</v>
      </c>
      <c r="K389" s="16" t="str">
        <f>IF(LEN($A389)=0,"",VLOOKUP($A389,'NPDES eRule - Appenidix A'!$A$10:$O$379,14,FALSE))</f>
        <v>Yes</v>
      </c>
    </row>
    <row r="390" spans="1:11" ht="38.25" x14ac:dyDescent="0.2">
      <c r="A390" s="8">
        <f t="shared" si="15"/>
        <v>354</v>
      </c>
      <c r="B390" s="38" t="str">
        <f>VLOOKUP($A390,'NPDES eRule - Appenidix A'!$A$10:$J$379,2,FALSE)</f>
        <v>Enforcement Action Sub-activity Completion Date</v>
      </c>
      <c r="C390" s="69" t="s">
        <v>969</v>
      </c>
      <c r="D390" s="17" t="s">
        <v>964</v>
      </c>
      <c r="E390" s="16">
        <v>1</v>
      </c>
      <c r="F390" s="17">
        <f>IF(LEN($A390)=0,"",VLOOKUP($A390,'NPDES eRule - Appenidix A'!$A$10:$O$379,9,FALSE))</f>
        <v>1</v>
      </c>
      <c r="G390" s="50">
        <f>IF(LEN($A390)=0,"",VLOOKUP($A390,'NPDES eRule - Appenidix A'!$A$10:$O$379,10,FALSE))</f>
        <v>42634</v>
      </c>
      <c r="H390" s="50" t="str">
        <f>IF(LEN($A390)=0,"",VLOOKUP($A390,'NPDES eRule - Appenidix A'!$A$10:$O$379,11,FALSE))</f>
        <v>5.10</v>
      </c>
      <c r="I390" s="50" t="str">
        <f>IF(LEN($A390)=0,"",VLOOKUP($A390,'NPDES eRule - Appenidix A'!$A$10:$O$379,12,FALSE))</f>
        <v/>
      </c>
      <c r="J390" s="50" t="str">
        <f>IF(LEN($A390)=0,"",VLOOKUP($A390,'NPDES eRule - Appenidix A'!$A$10:$O$379,13,FALSE))</f>
        <v>ICIS-NPDES</v>
      </c>
      <c r="K390" s="16" t="str">
        <f>IF(LEN($A390)=0,"",VLOOKUP($A390,'NPDES eRule - Appenidix A'!$A$10:$O$379,14,FALSE))</f>
        <v>Yes</v>
      </c>
    </row>
    <row r="391" spans="1:11" x14ac:dyDescent="0.2">
      <c r="A391" s="25"/>
      <c r="B391" s="9" t="s">
        <v>970</v>
      </c>
      <c r="C391" s="72"/>
      <c r="D391" s="25"/>
      <c r="E391" s="25"/>
      <c r="F391" s="25" t="str">
        <f>IF(LEN($A391)=0,"",VLOOKUP($A391,'NPDES eRule - Appenidix A'!$A$10:$O$379,9,FALSE))</f>
        <v/>
      </c>
      <c r="G391" s="53" t="str">
        <f>IF(LEN($A391)=0,"",VLOOKUP($A391,'NPDES eRule - Appenidix A'!$A$10:$O$379,10,FALSE))</f>
        <v/>
      </c>
      <c r="H391" s="53" t="str">
        <f>IF(LEN($A391)=0,"",VLOOKUP($A391,'NPDES eRule - Appenidix A'!$A$10:$O$379,11,FALSE))</f>
        <v/>
      </c>
      <c r="I391" s="53" t="str">
        <f>IF(LEN($A391)=0,"",VLOOKUP($A391,'NPDES eRule - Appenidix A'!$A$10:$O$379,12,FALSE))</f>
        <v/>
      </c>
      <c r="J391" s="53" t="str">
        <f>IF(LEN($A391)=0,"",VLOOKUP($A391,'NPDES eRule - Appenidix A'!$A$10:$O$379,13,FALSE))</f>
        <v/>
      </c>
      <c r="K391" s="25" t="str">
        <f>IF(LEN($A391)=0,"",VLOOKUP($A391,'NPDES eRule - Appenidix A'!$A$10:$O$379,14,FALSE))</f>
        <v/>
      </c>
    </row>
    <row r="392" spans="1:11" x14ac:dyDescent="0.2">
      <c r="A392" s="8">
        <f t="shared" ref="A392:A395" si="16">IF(LEN(A391)=0,A390+1,A391+1)</f>
        <v>355</v>
      </c>
      <c r="B392" s="13" t="str">
        <f>VLOOKUP($A392,'NPDES eRule - Appenidix A'!$A$10:$J$379,2,FALSE)</f>
        <v>Final Order Identifier</v>
      </c>
      <c r="C392" s="69" t="s">
        <v>971</v>
      </c>
      <c r="D392" s="17" t="s">
        <v>964</v>
      </c>
      <c r="E392" s="17">
        <v>1</v>
      </c>
      <c r="F392" s="17">
        <f>IF(LEN($A392)=0,"",VLOOKUP($A392,'NPDES eRule - Appenidix A'!$A$10:$O$379,9,FALSE))</f>
        <v>1</v>
      </c>
      <c r="G392" s="50">
        <f>IF(LEN($A392)=0,"",VLOOKUP($A392,'NPDES eRule - Appenidix A'!$A$10:$O$379,10,FALSE))</f>
        <v>42634</v>
      </c>
      <c r="H392" s="50" t="str">
        <f>IF(LEN($A392)=0,"",VLOOKUP($A392,'NPDES eRule - Appenidix A'!$A$10:$O$379,11,FALSE))</f>
        <v>5.10</v>
      </c>
      <c r="I392" s="50" t="str">
        <f>IF(LEN($A392)=0,"",VLOOKUP($A392,'NPDES eRule - Appenidix A'!$A$10:$O$379,12,FALSE))</f>
        <v/>
      </c>
      <c r="J392" s="50" t="str">
        <f>IF(LEN($A392)=0,"",VLOOKUP($A392,'NPDES eRule - Appenidix A'!$A$10:$O$379,13,FALSE))</f>
        <v>ICIS-NPDES</v>
      </c>
      <c r="K392" s="16" t="str">
        <f>IF(LEN($A392)=0,"",VLOOKUP($A392,'NPDES eRule - Appenidix A'!$A$10:$O$379,14,FALSE))</f>
        <v>Yes</v>
      </c>
    </row>
    <row r="393" spans="1:11" ht="38.25" x14ac:dyDescent="0.2">
      <c r="A393" s="8">
        <f t="shared" si="16"/>
        <v>356</v>
      </c>
      <c r="B393" s="13" t="str">
        <f>VLOOKUP($A393,'NPDES eRule - Appenidix A'!$A$10:$J$379,2,FALSE)</f>
        <v>Final Order Type</v>
      </c>
      <c r="C393" s="69" t="s">
        <v>972</v>
      </c>
      <c r="D393" s="17" t="s">
        <v>964</v>
      </c>
      <c r="E393" s="17">
        <v>1</v>
      </c>
      <c r="F393" s="17">
        <f>IF(LEN($A393)=0,"",VLOOKUP($A393,'NPDES eRule - Appenidix A'!$A$10:$O$379,9,FALSE))</f>
        <v>1</v>
      </c>
      <c r="G393" s="50">
        <f>IF(LEN($A393)=0,"",VLOOKUP($A393,'NPDES eRule - Appenidix A'!$A$10:$O$379,10,FALSE))</f>
        <v>42634</v>
      </c>
      <c r="H393" s="50" t="str">
        <f>IF(LEN($A393)=0,"",VLOOKUP($A393,'NPDES eRule - Appenidix A'!$A$10:$O$379,11,FALSE))</f>
        <v>5.10</v>
      </c>
      <c r="I393" s="50" t="str">
        <f>IF(LEN($A393)=0,"",VLOOKUP($A393,'NPDES eRule - Appenidix A'!$A$10:$O$379,12,FALSE))</f>
        <v/>
      </c>
      <c r="J393" s="50" t="str">
        <f>IF(LEN($A393)=0,"",VLOOKUP($A393,'NPDES eRule - Appenidix A'!$A$10:$O$379,13,FALSE))</f>
        <v>ICIS-NPDES</v>
      </c>
      <c r="K393" s="16" t="str">
        <f>IF(LEN($A393)=0,"",VLOOKUP($A393,'NPDES eRule - Appenidix A'!$A$10:$O$379,14,FALSE))</f>
        <v>Yes</v>
      </c>
    </row>
    <row r="394" spans="1:11" ht="63.75" x14ac:dyDescent="0.2">
      <c r="A394" s="8">
        <f t="shared" si="16"/>
        <v>357</v>
      </c>
      <c r="B394" s="13" t="str">
        <f>VLOOKUP($A394,'NPDES eRule - Appenidix A'!$A$10:$J$379,2,FALSE)</f>
        <v>Final Order Issued/Entered Date</v>
      </c>
      <c r="C394" s="69" t="s">
        <v>973</v>
      </c>
      <c r="D394" s="17" t="s">
        <v>964</v>
      </c>
      <c r="E394" s="17">
        <v>1</v>
      </c>
      <c r="F394" s="17">
        <f>IF(LEN($A394)=0,"",VLOOKUP($A394,'NPDES eRule - Appenidix A'!$A$10:$O$379,9,FALSE))</f>
        <v>1</v>
      </c>
      <c r="G394" s="50">
        <f>IF(LEN($A394)=0,"",VLOOKUP($A394,'NPDES eRule - Appenidix A'!$A$10:$O$379,10,FALSE))</f>
        <v>42634</v>
      </c>
      <c r="H394" s="50" t="str">
        <f>IF(LEN($A394)=0,"",VLOOKUP($A394,'NPDES eRule - Appenidix A'!$A$10:$O$379,11,FALSE))</f>
        <v>5.10</v>
      </c>
      <c r="I394" s="50" t="str">
        <f>IF(LEN($A394)=0,"",VLOOKUP($A394,'NPDES eRule - Appenidix A'!$A$10:$O$379,12,FALSE))</f>
        <v/>
      </c>
      <c r="J394" s="50" t="str">
        <f>IF(LEN($A394)=0,"",VLOOKUP($A394,'NPDES eRule - Appenidix A'!$A$10:$O$379,13,FALSE))</f>
        <v>ICIS-NPDES</v>
      </c>
      <c r="K394" s="16" t="str">
        <f>IF(LEN($A394)=0,"",VLOOKUP($A394,'NPDES eRule - Appenidix A'!$A$10:$O$379,14,FALSE))</f>
        <v>Yes</v>
      </c>
    </row>
    <row r="395" spans="1:11" ht="25.5" x14ac:dyDescent="0.2">
      <c r="A395" s="8">
        <f t="shared" si="16"/>
        <v>358</v>
      </c>
      <c r="B395" s="13" t="str">
        <f>VLOOKUP($A395,'NPDES eRule - Appenidix A'!$A$10:$J$379,2,FALSE)</f>
        <v>NPDES Closed Date</v>
      </c>
      <c r="C395" s="69" t="s">
        <v>974</v>
      </c>
      <c r="D395" s="17" t="s">
        <v>964</v>
      </c>
      <c r="E395" s="17">
        <v>1</v>
      </c>
      <c r="F395" s="17">
        <f>IF(LEN($A395)=0,"",VLOOKUP($A395,'NPDES eRule - Appenidix A'!$A$10:$O$379,9,FALSE))</f>
        <v>1</v>
      </c>
      <c r="G395" s="50">
        <f>IF(LEN($A395)=0,"",VLOOKUP($A395,'NPDES eRule - Appenidix A'!$A$10:$O$379,10,FALSE))</f>
        <v>42634</v>
      </c>
      <c r="H395" s="50" t="str">
        <f>IF(LEN($A395)=0,"",VLOOKUP($A395,'NPDES eRule - Appenidix A'!$A$10:$O$379,11,FALSE))</f>
        <v>5.10</v>
      </c>
      <c r="I395" s="50" t="str">
        <f>IF(LEN($A395)=0,"",VLOOKUP($A395,'NPDES eRule - Appenidix A'!$A$10:$O$379,12,FALSE))</f>
        <v/>
      </c>
      <c r="J395" s="50" t="str">
        <f>IF(LEN($A395)=0,"",VLOOKUP($A395,'NPDES eRule - Appenidix A'!$A$10:$O$379,13,FALSE))</f>
        <v>ICIS-NPDES</v>
      </c>
      <c r="K395" s="16" t="str">
        <f>IF(LEN($A395)=0,"",VLOOKUP($A395,'NPDES eRule - Appenidix A'!$A$10:$O$379,14,FALSE))</f>
        <v>Yes</v>
      </c>
    </row>
    <row r="396" spans="1:11" x14ac:dyDescent="0.2">
      <c r="A396" s="25"/>
      <c r="B396" s="9" t="s">
        <v>975</v>
      </c>
      <c r="C396" s="72"/>
      <c r="D396" s="25"/>
      <c r="E396" s="25"/>
      <c r="F396" s="25" t="str">
        <f>IF(LEN($A396)=0,"",VLOOKUP($A396,'NPDES eRule - Appenidix A'!$A$10:$O$379,9,FALSE))</f>
        <v/>
      </c>
      <c r="G396" s="53" t="str">
        <f>IF(LEN($A396)=0,"",VLOOKUP($A396,'NPDES eRule - Appenidix A'!$A$10:$O$379,10,FALSE))</f>
        <v/>
      </c>
      <c r="H396" s="53" t="str">
        <f>IF(LEN($A396)=0,"",VLOOKUP($A396,'NPDES eRule - Appenidix A'!$A$10:$O$379,11,FALSE))</f>
        <v/>
      </c>
      <c r="I396" s="53" t="str">
        <f>IF(LEN($A396)=0,"",VLOOKUP($A396,'NPDES eRule - Appenidix A'!$A$10:$O$379,12,FALSE))</f>
        <v/>
      </c>
      <c r="J396" s="53" t="str">
        <f>IF(LEN($A396)=0,"",VLOOKUP($A396,'NPDES eRule - Appenidix A'!$A$10:$O$379,13,FALSE))</f>
        <v/>
      </c>
      <c r="K396" s="25" t="str">
        <f>IF(LEN($A396)=0,"",VLOOKUP($A396,'NPDES eRule - Appenidix A'!$A$10:$O$379,14,FALSE))</f>
        <v/>
      </c>
    </row>
    <row r="397" spans="1:11" ht="89.25" x14ac:dyDescent="0.2">
      <c r="A397" s="8">
        <f t="shared" ref="A397:A401" si="17">IF(LEN(A396)=0,A395+1,A396+1)</f>
        <v>359</v>
      </c>
      <c r="B397" s="13" t="str">
        <f>VLOOKUP($A397,'NPDES eRule - Appenidix A'!$A$10:$J$379,2,FALSE)</f>
        <v>Penalty Amount Assessed</v>
      </c>
      <c r="C397" s="69" t="s">
        <v>976</v>
      </c>
      <c r="D397" s="16" t="s">
        <v>964</v>
      </c>
      <c r="E397" s="16">
        <v>1</v>
      </c>
      <c r="F397" s="16">
        <f>IF(LEN($A397)=0,"",VLOOKUP($A397,'NPDES eRule - Appenidix A'!$A$10:$O$379,9,FALSE))</f>
        <v>2</v>
      </c>
      <c r="G397" s="51">
        <f>IF(LEN($A397)=0,"",VLOOKUP($A397,'NPDES eRule - Appenidix A'!$A$10:$O$379,10,FALSE))</f>
        <v>42725</v>
      </c>
      <c r="H397" s="51" t="str">
        <f>IF(LEN($A397)=0,"",VLOOKUP($A397,'NPDES eRule - Appenidix A'!$A$10:$O$379,11,FALSE))</f>
        <v>5.10</v>
      </c>
      <c r="I397" s="51" t="str">
        <f>IF(LEN($A397)=0,"",VLOOKUP($A397,'NPDES eRule - Appenidix A'!$A$10:$O$379,12,FALSE))</f>
        <v/>
      </c>
      <c r="J397" s="51" t="str">
        <f>IF(LEN($A397)=0,"",VLOOKUP($A397,'NPDES eRule - Appenidix A'!$A$10:$O$379,13,FALSE))</f>
        <v>ICIS-NPDES</v>
      </c>
      <c r="K397" s="16" t="str">
        <f>IF(LEN($A397)=0,"",VLOOKUP($A397,'NPDES eRule - Appenidix A'!$A$10:$O$379,14,FALSE))</f>
        <v>Yes</v>
      </c>
    </row>
    <row r="398" spans="1:11" ht="63.75" x14ac:dyDescent="0.2">
      <c r="A398" s="8">
        <f t="shared" si="17"/>
        <v>360</v>
      </c>
      <c r="B398" s="13" t="str">
        <f>VLOOKUP($A398,'NPDES eRule - Appenidix A'!$A$10:$J$379,2,FALSE)</f>
        <v>Penalty Amount Collected</v>
      </c>
      <c r="C398" s="69" t="s">
        <v>977</v>
      </c>
      <c r="D398" s="16" t="s">
        <v>964</v>
      </c>
      <c r="E398" s="16">
        <v>1</v>
      </c>
      <c r="F398" s="16">
        <f>IF(LEN($A398)=0,"",VLOOKUP($A398,'NPDES eRule - Appenidix A'!$A$10:$O$379,9,FALSE))</f>
        <v>3</v>
      </c>
      <c r="G398" s="51">
        <f>IF(LEN($A398)=0,"",VLOOKUP($A398,'NPDES eRule - Appenidix A'!$A$10:$O$379,10,FALSE))</f>
        <v>46012</v>
      </c>
      <c r="H398" s="51" t="str">
        <f>IF(LEN($A398)=0,"",VLOOKUP($A398,'NPDES eRule - Appenidix A'!$A$10:$O$379,11,FALSE))</f>
        <v>TBD</v>
      </c>
      <c r="I398" s="51" t="str">
        <f>IF(LEN($A398)=0,"",VLOOKUP($A398,'NPDES eRule - Appenidix A'!$A$10:$O$379,12,FALSE))</f>
        <v>X</v>
      </c>
      <c r="J398" s="51" t="str">
        <f>IF(LEN($A398)=0,"",VLOOKUP($A398,'NPDES eRule - Appenidix A'!$A$10:$O$379,13,FALSE))</f>
        <v>ICIS-NPDES</v>
      </c>
      <c r="K398" s="16" t="str">
        <f>IF(LEN($A398)=0,"",VLOOKUP($A398,'NPDES eRule - Appenidix A'!$A$10:$O$379,14,FALSE))</f>
        <v>No</v>
      </c>
    </row>
    <row r="399" spans="1:11" ht="25.5" x14ac:dyDescent="0.2">
      <c r="A399" s="8">
        <f t="shared" si="17"/>
        <v>361</v>
      </c>
      <c r="B399" s="13" t="str">
        <f>VLOOKUP($A399,'NPDES eRule - Appenidix A'!$A$10:$J$379,2,FALSE)</f>
        <v>Supplemental Environmental Project Identifier</v>
      </c>
      <c r="C399" s="69" t="s">
        <v>978</v>
      </c>
      <c r="D399" s="16" t="s">
        <v>964</v>
      </c>
      <c r="E399" s="16">
        <v>1</v>
      </c>
      <c r="F399" s="16">
        <f>IF(LEN($A399)=0,"",VLOOKUP($A399,'NPDES eRule - Appenidix A'!$A$10:$O$379,9,FALSE))</f>
        <v>2</v>
      </c>
      <c r="G399" s="51">
        <f>IF(LEN($A399)=0,"",VLOOKUP($A399,'NPDES eRule - Appenidix A'!$A$10:$O$379,10,FALSE))</f>
        <v>42725</v>
      </c>
      <c r="H399" s="51" t="str">
        <f>IF(LEN($A399)=0,"",VLOOKUP($A399,'NPDES eRule - Appenidix A'!$A$10:$O$379,11,FALSE))</f>
        <v>5.10</v>
      </c>
      <c r="I399" s="51" t="str">
        <f>IF(LEN($A399)=0,"",VLOOKUP($A399,'NPDES eRule - Appenidix A'!$A$10:$O$379,12,FALSE))</f>
        <v/>
      </c>
      <c r="J399" s="51" t="str">
        <f>IF(LEN($A399)=0,"",VLOOKUP($A399,'NPDES eRule - Appenidix A'!$A$10:$O$379,13,FALSE))</f>
        <v>ICIS-NPDES</v>
      </c>
      <c r="K399" s="16" t="str">
        <f>IF(LEN($A399)=0,"",VLOOKUP($A399,'NPDES eRule - Appenidix A'!$A$10:$O$379,14,FALSE))</f>
        <v>Yes</v>
      </c>
    </row>
    <row r="400" spans="1:11" ht="51" x14ac:dyDescent="0.2">
      <c r="A400" s="8">
        <f t="shared" si="17"/>
        <v>362</v>
      </c>
      <c r="B400" s="13" t="str">
        <f>VLOOKUP($A400,'NPDES eRule - Appenidix A'!$A$10:$J$379,2,FALSE)</f>
        <v>Supplemental Environmental Project Amount</v>
      </c>
      <c r="C400" s="69" t="s">
        <v>979</v>
      </c>
      <c r="D400" s="16" t="s">
        <v>964</v>
      </c>
      <c r="E400" s="16">
        <v>1</v>
      </c>
      <c r="F400" s="16">
        <f>IF(LEN($A400)=0,"",VLOOKUP($A400,'NPDES eRule - Appenidix A'!$A$10:$O$379,9,FALSE))</f>
        <v>2</v>
      </c>
      <c r="G400" s="51">
        <f>IF(LEN($A400)=0,"",VLOOKUP($A400,'NPDES eRule - Appenidix A'!$A$10:$O$379,10,FALSE))</f>
        <v>42725</v>
      </c>
      <c r="H400" s="51" t="str">
        <f>IF(LEN($A400)=0,"",VLOOKUP($A400,'NPDES eRule - Appenidix A'!$A$10:$O$379,11,FALSE))</f>
        <v>5.10</v>
      </c>
      <c r="I400" s="51" t="str">
        <f>IF(LEN($A400)=0,"",VLOOKUP($A400,'NPDES eRule - Appenidix A'!$A$10:$O$379,12,FALSE))</f>
        <v/>
      </c>
      <c r="J400" s="51" t="str">
        <f>IF(LEN($A400)=0,"",VLOOKUP($A400,'NPDES eRule - Appenidix A'!$A$10:$O$379,13,FALSE))</f>
        <v>ICIS-NPDES</v>
      </c>
      <c r="K400" s="16" t="str">
        <f>IF(LEN($A400)=0,"",VLOOKUP($A400,'NPDES eRule - Appenidix A'!$A$10:$O$379,14,FALSE))</f>
        <v>Yes</v>
      </c>
    </row>
    <row r="401" spans="1:11" ht="38.25" x14ac:dyDescent="0.2">
      <c r="A401" s="8">
        <f t="shared" si="17"/>
        <v>363</v>
      </c>
      <c r="B401" s="13" t="str">
        <f>VLOOKUP($A401,'NPDES eRule - Appenidix A'!$A$10:$J$379,2,FALSE)</f>
        <v>Supplemental Environmental Project Description</v>
      </c>
      <c r="C401" s="69" t="s">
        <v>980</v>
      </c>
      <c r="D401" s="16" t="s">
        <v>964</v>
      </c>
      <c r="E401" s="16">
        <v>1</v>
      </c>
      <c r="F401" s="16">
        <f>IF(LEN($A401)=0,"",VLOOKUP($A401,'NPDES eRule - Appenidix A'!$A$10:$O$379,9,FALSE))</f>
        <v>2</v>
      </c>
      <c r="G401" s="51">
        <f>IF(LEN($A401)=0,"",VLOOKUP($A401,'NPDES eRule - Appenidix A'!$A$10:$O$379,10,FALSE))</f>
        <v>42725</v>
      </c>
      <c r="H401" s="51" t="str">
        <f>IF(LEN($A401)=0,"",VLOOKUP($A401,'NPDES eRule - Appenidix A'!$A$10:$O$379,11,FALSE))</f>
        <v>5.10</v>
      </c>
      <c r="I401" s="51" t="str">
        <f>IF(LEN($A401)=0,"",VLOOKUP($A401,'NPDES eRule - Appenidix A'!$A$10:$O$379,12,FALSE))</f>
        <v/>
      </c>
      <c r="J401" s="51" t="str">
        <f>IF(LEN($A401)=0,"",VLOOKUP($A401,'NPDES eRule - Appenidix A'!$A$10:$O$379,13,FALSE))</f>
        <v>ICIS-NPDES</v>
      </c>
      <c r="K401" s="16" t="str">
        <f>IF(LEN($A401)=0,"",VLOOKUP($A401,'NPDES eRule - Appenidix A'!$A$10:$O$379,14,FALSE))</f>
        <v>Yes</v>
      </c>
    </row>
    <row r="402" spans="1:11" x14ac:dyDescent="0.2">
      <c r="A402" s="25"/>
      <c r="B402" s="9" t="s">
        <v>981</v>
      </c>
      <c r="C402" s="72"/>
      <c r="D402" s="25"/>
      <c r="E402" s="25"/>
      <c r="F402" s="25" t="str">
        <f>IF(LEN($A402)=0,"",VLOOKUP($A402,'NPDES eRule - Appenidix A'!$A$10:$O$379,9,FALSE))</f>
        <v/>
      </c>
      <c r="G402" s="53" t="str">
        <f>IF(LEN($A402)=0,"",VLOOKUP($A402,'NPDES eRule - Appenidix A'!$A$10:$O$379,10,FALSE))</f>
        <v/>
      </c>
      <c r="H402" s="53" t="str">
        <f>IF(LEN($A402)=0,"",VLOOKUP($A402,'NPDES eRule - Appenidix A'!$A$10:$O$379,11,FALSE))</f>
        <v/>
      </c>
      <c r="I402" s="53" t="str">
        <f>IF(LEN($A402)=0,"",VLOOKUP($A402,'NPDES eRule - Appenidix A'!$A$10:$O$379,12,FALSE))</f>
        <v/>
      </c>
      <c r="J402" s="53" t="str">
        <f>IF(LEN($A402)=0,"",VLOOKUP($A402,'NPDES eRule - Appenidix A'!$A$10:$O$379,13,FALSE))</f>
        <v/>
      </c>
      <c r="K402" s="25" t="str">
        <f>IF(LEN($A402)=0,"",VLOOKUP($A402,'NPDES eRule - Appenidix A'!$A$10:$O$379,14,FALSE))</f>
        <v/>
      </c>
    </row>
    <row r="403" spans="1:11" ht="25.5" x14ac:dyDescent="0.2">
      <c r="A403" s="8">
        <f t="shared" ref="A403:A409" si="18">IF(LEN(A402)=0,A401+1,A402+1)</f>
        <v>364</v>
      </c>
      <c r="B403" s="13" t="str">
        <f>VLOOKUP($A403,'NPDES eRule - Appenidix A'!$A$10:$J$379,2,FALSE)</f>
        <v>Compliance Schedule Number</v>
      </c>
      <c r="C403" s="73" t="s">
        <v>982</v>
      </c>
      <c r="D403" s="16" t="s">
        <v>964</v>
      </c>
      <c r="E403" s="16">
        <v>1</v>
      </c>
      <c r="F403" s="17">
        <f>IF(LEN($A403)=0,"",VLOOKUP($A403,'NPDES eRule - Appenidix A'!$A$10:$O$379,9,FALSE))</f>
        <v>2</v>
      </c>
      <c r="G403" s="50">
        <f>IF(LEN($A403)=0,"",VLOOKUP($A403,'NPDES eRule - Appenidix A'!$A$10:$O$379,10,FALSE))</f>
        <v>42725</v>
      </c>
      <c r="H403" s="50" t="str">
        <f>IF(LEN($A403)=0,"",VLOOKUP($A403,'NPDES eRule - Appenidix A'!$A$10:$O$379,11,FALSE))</f>
        <v>5.10</v>
      </c>
      <c r="I403" s="50" t="str">
        <f>IF(LEN($A403)=0,"",VLOOKUP($A403,'NPDES eRule - Appenidix A'!$A$10:$O$379,12,FALSE))</f>
        <v/>
      </c>
      <c r="J403" s="50" t="str">
        <f>IF(LEN($A403)=0,"",VLOOKUP($A403,'NPDES eRule - Appenidix A'!$A$10:$O$379,13,FALSE))</f>
        <v>ICIS-NPDES</v>
      </c>
      <c r="K403" s="16" t="str">
        <f>IF(LEN($A403)=0,"",VLOOKUP($A403,'NPDES eRule - Appenidix A'!$A$10:$O$379,14,FALSE))</f>
        <v>Yes</v>
      </c>
    </row>
    <row r="404" spans="1:11" ht="75" customHeight="1" x14ac:dyDescent="0.2">
      <c r="A404" s="8">
        <f t="shared" si="18"/>
        <v>365</v>
      </c>
      <c r="B404" s="13" t="str">
        <f>VLOOKUP($A404,'NPDES eRule - Appenidix A'!$A$10:$J$379,2,FALSE)</f>
        <v>Compliance Schedule Type</v>
      </c>
      <c r="C404" s="69" t="s">
        <v>983</v>
      </c>
      <c r="D404" s="16" t="s">
        <v>964</v>
      </c>
      <c r="E404" s="16">
        <v>1</v>
      </c>
      <c r="F404" s="17" t="str">
        <f>IF(LEN($A404)=0,"",VLOOKUP($A404,'NPDES eRule - Appenidix A'!$A$10:$O$379,9,FALSE))</f>
        <v>&lt;system generated by ICIS-NPDES&gt;</v>
      </c>
      <c r="G404" s="50" t="str">
        <f>IF(LEN($A404)=0,"",VLOOKUP($A404,'NPDES eRule - Appenidix A'!$A$10:$O$379,10,FALSE))</f>
        <v>&lt;system generated by ICIS-NPDES&gt;</v>
      </c>
      <c r="H404" s="50" t="str">
        <f>IF(LEN($A404)=0,"",VLOOKUP($A404,'NPDES eRule - Appenidix A'!$A$10:$O$379,11,FALSE))</f>
        <v>&lt;system generated by ICIS-NPDES&gt;</v>
      </c>
      <c r="I404" s="50" t="str">
        <f>IF(LEN($A404)=0,"",VLOOKUP($A404,'NPDES eRule - Appenidix A'!$A$10:$O$379,12,FALSE))</f>
        <v/>
      </c>
      <c r="J404" s="50" t="str">
        <f>IF(LEN($A404)=0,"",VLOOKUP($A404,'NPDES eRule - Appenidix A'!$A$10:$O$379,13,FALSE))</f>
        <v>ICIS-NPDES</v>
      </c>
      <c r="K404" s="16" t="str">
        <f>IF(LEN($A404)=0,"",VLOOKUP($A404,'NPDES eRule - Appenidix A'!$A$10:$O$379,14,FALSE))</f>
        <v>No</v>
      </c>
    </row>
    <row r="405" spans="1:11" ht="25.5" x14ac:dyDescent="0.2">
      <c r="A405" s="8">
        <f t="shared" si="18"/>
        <v>366</v>
      </c>
      <c r="B405" s="13" t="str">
        <f>VLOOKUP($A405,'NPDES eRule - Appenidix A'!$A$10:$J$379,2,FALSE)</f>
        <v>Compliance Schedule Description</v>
      </c>
      <c r="C405" s="73" t="s">
        <v>984</v>
      </c>
      <c r="D405" s="16" t="s">
        <v>964</v>
      </c>
      <c r="E405" s="16">
        <v>1</v>
      </c>
      <c r="F405" s="17">
        <f>IF(LEN($A405)=0,"",VLOOKUP($A405,'NPDES eRule - Appenidix A'!$A$10:$O$379,9,FALSE))</f>
        <v>2</v>
      </c>
      <c r="G405" s="50">
        <f>IF(LEN($A405)=0,"",VLOOKUP($A405,'NPDES eRule - Appenidix A'!$A$10:$O$379,10,FALSE))</f>
        <v>42725</v>
      </c>
      <c r="H405" s="50" t="str">
        <f>IF(LEN($A405)=0,"",VLOOKUP($A405,'NPDES eRule - Appenidix A'!$A$10:$O$379,11,FALSE))</f>
        <v>5.10</v>
      </c>
      <c r="I405" s="50" t="str">
        <f>IF(LEN($A405)=0,"",VLOOKUP($A405,'NPDES eRule - Appenidix A'!$A$10:$O$379,12,FALSE))</f>
        <v/>
      </c>
      <c r="J405" s="50" t="str">
        <f>IF(LEN($A405)=0,"",VLOOKUP($A405,'NPDES eRule - Appenidix A'!$A$10:$O$379,13,FALSE))</f>
        <v>ICIS-NPDES</v>
      </c>
      <c r="K405" s="16" t="str">
        <f>IF(LEN($A405)=0,"",VLOOKUP($A405,'NPDES eRule - Appenidix A'!$A$10:$O$379,14,FALSE))</f>
        <v>Yes</v>
      </c>
    </row>
    <row r="406" spans="1:11" ht="25.5" x14ac:dyDescent="0.2">
      <c r="A406" s="8">
        <f t="shared" si="18"/>
        <v>367</v>
      </c>
      <c r="B406" s="13" t="str">
        <f>VLOOKUP($A406,'NPDES eRule - Appenidix A'!$A$10:$J$379,2,FALSE)</f>
        <v>Compliance Schedule Event Code</v>
      </c>
      <c r="C406" s="73" t="s">
        <v>985</v>
      </c>
      <c r="D406" s="16" t="s">
        <v>964</v>
      </c>
      <c r="E406" s="16">
        <v>1</v>
      </c>
      <c r="F406" s="17">
        <f>IF(LEN($A406)=0,"",VLOOKUP($A406,'NPDES eRule - Appenidix A'!$A$10:$O$379,9,FALSE))</f>
        <v>2</v>
      </c>
      <c r="G406" s="50">
        <f>IF(LEN($A406)=0,"",VLOOKUP($A406,'NPDES eRule - Appenidix A'!$A$10:$O$379,10,FALSE))</f>
        <v>42725</v>
      </c>
      <c r="H406" s="50" t="str">
        <f>IF(LEN($A406)=0,"",VLOOKUP($A406,'NPDES eRule - Appenidix A'!$A$10:$O$379,11,FALSE))</f>
        <v>5.10</v>
      </c>
      <c r="I406" s="50" t="str">
        <f>IF(LEN($A406)=0,"",VLOOKUP($A406,'NPDES eRule - Appenidix A'!$A$10:$O$379,12,FALSE))</f>
        <v/>
      </c>
      <c r="J406" s="50" t="str">
        <f>IF(LEN($A406)=0,"",VLOOKUP($A406,'NPDES eRule - Appenidix A'!$A$10:$O$379,13,FALSE))</f>
        <v>ICIS-NPDES</v>
      </c>
      <c r="K406" s="16" t="str">
        <f>IF(LEN($A406)=0,"",VLOOKUP($A406,'NPDES eRule - Appenidix A'!$A$10:$O$379,14,FALSE))</f>
        <v>Yes</v>
      </c>
    </row>
    <row r="407" spans="1:11" ht="38.25" x14ac:dyDescent="0.2">
      <c r="A407" s="8">
        <f t="shared" si="18"/>
        <v>368</v>
      </c>
      <c r="B407" s="13" t="str">
        <f>VLOOKUP($A407,'NPDES eRule - Appenidix A'!$A$10:$J$379,2,FALSE)</f>
        <v>Compliance Schedule Due Date</v>
      </c>
      <c r="C407" s="73" t="s">
        <v>986</v>
      </c>
      <c r="D407" s="16" t="s">
        <v>964</v>
      </c>
      <c r="E407" s="16">
        <v>1</v>
      </c>
      <c r="F407" s="17">
        <f>IF(LEN($A407)=0,"",VLOOKUP($A407,'NPDES eRule - Appenidix A'!$A$10:$O$379,9,FALSE))</f>
        <v>2</v>
      </c>
      <c r="G407" s="50">
        <f>IF(LEN($A407)=0,"",VLOOKUP($A407,'NPDES eRule - Appenidix A'!$A$10:$O$379,10,FALSE))</f>
        <v>42725</v>
      </c>
      <c r="H407" s="50" t="str">
        <f>IF(LEN($A407)=0,"",VLOOKUP($A407,'NPDES eRule - Appenidix A'!$A$10:$O$379,11,FALSE))</f>
        <v>5.10</v>
      </c>
      <c r="I407" s="50" t="str">
        <f>IF(LEN($A407)=0,"",VLOOKUP($A407,'NPDES eRule - Appenidix A'!$A$10:$O$379,12,FALSE))</f>
        <v/>
      </c>
      <c r="J407" s="50" t="str">
        <f>IF(LEN($A407)=0,"",VLOOKUP($A407,'NPDES eRule - Appenidix A'!$A$10:$O$379,13,FALSE))</f>
        <v>ICIS-NPDES</v>
      </c>
      <c r="K407" s="16" t="str">
        <f>IF(LEN($A407)=0,"",VLOOKUP($A407,'NPDES eRule - Appenidix A'!$A$10:$O$379,14,FALSE))</f>
        <v>Yes</v>
      </c>
    </row>
    <row r="408" spans="1:11" ht="38.25" x14ac:dyDescent="0.2">
      <c r="A408" s="8">
        <f t="shared" si="18"/>
        <v>369</v>
      </c>
      <c r="B408" s="57" t="str">
        <f>VLOOKUP($A408,'NPDES eRule - Appenidix A'!$A$10:$J$379,2,FALSE)</f>
        <v>Compliance Schedule Actual Date</v>
      </c>
      <c r="C408" s="73" t="s">
        <v>987</v>
      </c>
      <c r="D408" s="16" t="s">
        <v>964</v>
      </c>
      <c r="E408" s="16">
        <v>1</v>
      </c>
      <c r="F408" s="17">
        <f>IF(LEN($A408)=0,"",VLOOKUP($A408,'NPDES eRule - Appenidix A'!$A$10:$O$379,9,FALSE))</f>
        <v>2</v>
      </c>
      <c r="G408" s="50">
        <f>IF(LEN($A408)=0,"",VLOOKUP($A408,'NPDES eRule - Appenidix A'!$A$10:$O$379,10,FALSE))</f>
        <v>42725</v>
      </c>
      <c r="H408" s="50" t="str">
        <f>IF(LEN($A408)=0,"",VLOOKUP($A408,'NPDES eRule - Appenidix A'!$A$10:$O$379,11,FALSE))</f>
        <v>5.10</v>
      </c>
      <c r="I408" s="50" t="str">
        <f>IF(LEN($A408)=0,"",VLOOKUP($A408,'NPDES eRule - Appenidix A'!$A$10:$O$379,12,FALSE))</f>
        <v/>
      </c>
      <c r="J408" s="50" t="str">
        <f>IF(LEN($A408)=0,"",VLOOKUP($A408,'NPDES eRule - Appenidix A'!$A$10:$O$379,13,FALSE))</f>
        <v>ICIS-NPDES</v>
      </c>
      <c r="K408" s="16" t="str">
        <f>IF(LEN($A408)=0,"",VLOOKUP($A408,'NPDES eRule - Appenidix A'!$A$10:$O$379,14,FALSE))</f>
        <v>Yes</v>
      </c>
    </row>
    <row r="409" spans="1:11" ht="39" thickBot="1" x14ac:dyDescent="0.25">
      <c r="A409" s="58">
        <f t="shared" si="18"/>
        <v>370</v>
      </c>
      <c r="B409" s="40" t="str">
        <f>VLOOKUP($A409,'NPDES eRule - Appenidix A'!$A$10:$J$379,2,FALSE)</f>
        <v>Compliance Schedule Report Received Date</v>
      </c>
      <c r="C409" s="76" t="s">
        <v>988</v>
      </c>
      <c r="D409" s="43" t="s">
        <v>964</v>
      </c>
      <c r="E409" s="43">
        <v>1</v>
      </c>
      <c r="F409" s="43">
        <f>IF(LEN($A409)=0,"",VLOOKUP($A409,'NPDES eRule - Appenidix A'!$A$10:$O$379,9,FALSE))</f>
        <v>2</v>
      </c>
      <c r="G409" s="56">
        <f>IF(LEN($A409)=0,"",VLOOKUP($A409,'NPDES eRule - Appenidix A'!$A$10:$O$379,10,FALSE))</f>
        <v>42725</v>
      </c>
      <c r="H409" s="56" t="str">
        <f>IF(LEN($A409)=0,"",VLOOKUP($A409,'NPDES eRule - Appenidix A'!$A$10:$O$379,11,FALSE))</f>
        <v>5.10</v>
      </c>
      <c r="I409" s="56" t="str">
        <f>IF(LEN($A409)=0,"",VLOOKUP($A409,'NPDES eRule - Appenidix A'!$A$10:$O$379,12,FALSE))</f>
        <v/>
      </c>
      <c r="J409" s="56" t="str">
        <f>IF(LEN($A409)=0,"",VLOOKUP($A409,'NPDES eRule - Appenidix A'!$A$10:$O$379,13,FALSE))</f>
        <v>ICIS-NPDES</v>
      </c>
      <c r="K409" s="44" t="str">
        <f>IF(LEN($A409)=0,"",VLOOKUP($A409,'NPDES eRule - Appenidix A'!$A$10:$O$379,14,FALSE))</f>
        <v>Yes</v>
      </c>
    </row>
    <row r="410" spans="1:11" ht="13.5" thickTop="1" x14ac:dyDescent="0.2"/>
    <row r="412" spans="1:11" ht="89.25" x14ac:dyDescent="0.2">
      <c r="B412" s="133" t="s">
        <v>989</v>
      </c>
      <c r="C412" s="80" t="s">
        <v>990</v>
      </c>
    </row>
    <row r="413" spans="1:11" ht="38.25" x14ac:dyDescent="0.2">
      <c r="B413" s="133"/>
      <c r="C413" s="80" t="s">
        <v>991</v>
      </c>
    </row>
    <row r="414" spans="1:11" ht="25.5" x14ac:dyDescent="0.2">
      <c r="B414" s="133"/>
      <c r="C414" s="80" t="s">
        <v>992</v>
      </c>
    </row>
    <row r="415" spans="1:11" ht="89.25" x14ac:dyDescent="0.2">
      <c r="B415" s="133"/>
      <c r="C415" s="80" t="s">
        <v>993</v>
      </c>
    </row>
  </sheetData>
  <mergeCells count="1">
    <mergeCell ref="B412:B4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411"/>
  <sheetViews>
    <sheetView tabSelected="1" zoomScale="70" zoomScaleNormal="70" workbookViewId="0">
      <pane ySplit="2" topLeftCell="A3" activePane="bottomLeft" state="frozen"/>
      <selection pane="bottomLeft" activeCell="G1" sqref="G1:G2"/>
    </sheetView>
  </sheetViews>
  <sheetFormatPr defaultColWidth="8.85546875" defaultRowHeight="12.75" x14ac:dyDescent="0.25"/>
  <cols>
    <col min="1" max="1" width="11.42578125" style="45" customWidth="1"/>
    <col min="2" max="2" width="43.42578125" style="39" customWidth="1"/>
    <col min="3" max="3" width="12" style="46" customWidth="1"/>
    <col min="4" max="4" width="12.140625" style="46" customWidth="1"/>
    <col min="5" max="5" width="12.28515625" style="46" customWidth="1"/>
    <col min="6" max="6" width="11.42578125" style="47" customWidth="1"/>
    <col min="7" max="7" width="56.5703125" style="46" customWidth="1"/>
    <col min="8" max="8" width="39" style="46" customWidth="1"/>
    <col min="9" max="9" width="55.42578125" style="46" customWidth="1"/>
    <col min="10" max="10" width="21.5703125" style="46" customWidth="1"/>
    <col min="11" max="15" width="28" style="46" customWidth="1"/>
    <col min="16" max="16" width="72.85546875" style="46" customWidth="1"/>
    <col min="17" max="17" width="8.85546875" style="39" customWidth="1"/>
    <col min="18" max="16384" width="8.85546875" style="39"/>
  </cols>
  <sheetData>
    <row r="1" spans="1:16" ht="60" customHeight="1" thickTop="1" thickBot="1" x14ac:dyDescent="0.3">
      <c r="A1" s="136" t="s">
        <v>3</v>
      </c>
      <c r="B1" s="136" t="s">
        <v>4</v>
      </c>
      <c r="C1" s="134" t="s">
        <v>5</v>
      </c>
      <c r="D1" s="135"/>
      <c r="E1" s="134" t="s">
        <v>6</v>
      </c>
      <c r="F1" s="135"/>
      <c r="G1" s="136" t="s">
        <v>994</v>
      </c>
      <c r="H1" s="136" t="s">
        <v>995</v>
      </c>
      <c r="I1" s="136" t="s">
        <v>996</v>
      </c>
      <c r="J1" s="136" t="s">
        <v>0</v>
      </c>
      <c r="K1" s="136" t="s">
        <v>9</v>
      </c>
      <c r="L1" s="136" t="s">
        <v>997</v>
      </c>
      <c r="M1" s="136" t="s">
        <v>11</v>
      </c>
      <c r="N1" s="136" t="s">
        <v>12</v>
      </c>
      <c r="O1" s="136" t="s">
        <v>13</v>
      </c>
      <c r="P1" s="102" t="s">
        <v>998</v>
      </c>
    </row>
    <row r="2" spans="1:16" ht="39.75" thickTop="1" thickBot="1" x14ac:dyDescent="0.3">
      <c r="A2" s="137"/>
      <c r="B2" s="137"/>
      <c r="C2" s="91" t="s">
        <v>18</v>
      </c>
      <c r="D2" s="92" t="s">
        <v>19</v>
      </c>
      <c r="E2" s="91" t="s">
        <v>18</v>
      </c>
      <c r="F2" s="93" t="s">
        <v>19</v>
      </c>
      <c r="G2" s="138"/>
      <c r="H2" s="138"/>
      <c r="I2" s="138"/>
      <c r="J2" s="138"/>
      <c r="K2" s="138"/>
      <c r="L2" s="138"/>
      <c r="M2" s="138"/>
      <c r="N2" s="138"/>
      <c r="O2" s="138"/>
      <c r="P2" s="103"/>
    </row>
    <row r="3" spans="1:16" ht="13.5" thickTop="1" x14ac:dyDescent="0.25">
      <c r="A3" s="64" t="s">
        <v>22</v>
      </c>
      <c r="B3" s="9" t="s">
        <v>425</v>
      </c>
      <c r="C3" s="10">
        <v>15</v>
      </c>
      <c r="D3" s="11">
        <v>0</v>
      </c>
      <c r="E3" s="10">
        <v>0</v>
      </c>
      <c r="F3" s="12">
        <v>0</v>
      </c>
      <c r="G3" s="12"/>
      <c r="H3" s="12"/>
      <c r="I3" s="12"/>
      <c r="J3" s="12" t="s">
        <v>22</v>
      </c>
      <c r="K3" s="49" t="s">
        <v>22</v>
      </c>
      <c r="L3" s="49" t="s">
        <v>22</v>
      </c>
      <c r="M3" s="49" t="s">
        <v>22</v>
      </c>
      <c r="N3" s="49" t="s">
        <v>22</v>
      </c>
      <c r="O3" s="49" t="s">
        <v>22</v>
      </c>
      <c r="P3" s="12"/>
    </row>
    <row r="4" spans="1:16" ht="38.25" x14ac:dyDescent="0.25">
      <c r="A4" s="8">
        <v>1</v>
      </c>
      <c r="B4" s="13" t="s">
        <v>20</v>
      </c>
      <c r="C4" s="14" t="s">
        <v>21</v>
      </c>
      <c r="D4" s="15"/>
      <c r="E4" s="14" t="s">
        <v>22</v>
      </c>
      <c r="F4" s="16" t="s">
        <v>22</v>
      </c>
      <c r="G4" s="16" t="s">
        <v>999</v>
      </c>
      <c r="H4" s="17" t="s">
        <v>1000</v>
      </c>
      <c r="I4" s="17" t="s">
        <v>1001</v>
      </c>
      <c r="J4" s="17">
        <v>2</v>
      </c>
      <c r="K4" s="50">
        <v>42725</v>
      </c>
      <c r="L4" s="50" t="s">
        <v>1002</v>
      </c>
      <c r="M4" s="50" t="s">
        <v>22</v>
      </c>
      <c r="N4" s="50" t="s">
        <v>1003</v>
      </c>
      <c r="O4" s="50" t="s">
        <v>1004</v>
      </c>
      <c r="P4" s="16" t="s">
        <v>1005</v>
      </c>
    </row>
    <row r="5" spans="1:16" ht="25.5" x14ac:dyDescent="0.25">
      <c r="A5" s="8">
        <v>2</v>
      </c>
      <c r="B5" s="13" t="s">
        <v>23</v>
      </c>
      <c r="C5" s="14" t="s">
        <v>21</v>
      </c>
      <c r="D5" s="15"/>
      <c r="E5" s="14" t="s">
        <v>22</v>
      </c>
      <c r="F5" s="16" t="s">
        <v>22</v>
      </c>
      <c r="G5" s="16" t="s">
        <v>1006</v>
      </c>
      <c r="H5" s="17" t="s">
        <v>1000</v>
      </c>
      <c r="I5" s="17" t="s">
        <v>1007</v>
      </c>
      <c r="J5" s="17">
        <v>1</v>
      </c>
      <c r="K5" s="50">
        <v>42634</v>
      </c>
      <c r="L5" s="50" t="s">
        <v>1002</v>
      </c>
      <c r="M5" s="50" t="s">
        <v>22</v>
      </c>
      <c r="N5" s="50" t="s">
        <v>1003</v>
      </c>
      <c r="O5" s="50" t="s">
        <v>1004</v>
      </c>
      <c r="P5" s="16" t="s">
        <v>1008</v>
      </c>
    </row>
    <row r="6" spans="1:16" ht="25.5" x14ac:dyDescent="0.25">
      <c r="A6" s="8">
        <v>3</v>
      </c>
      <c r="B6" s="13" t="s">
        <v>24</v>
      </c>
      <c r="C6" s="14" t="s">
        <v>21</v>
      </c>
      <c r="D6" s="15"/>
      <c r="E6" s="14" t="s">
        <v>22</v>
      </c>
      <c r="F6" s="16" t="s">
        <v>22</v>
      </c>
      <c r="G6" s="16" t="s">
        <v>1009</v>
      </c>
      <c r="H6" s="17" t="s">
        <v>1000</v>
      </c>
      <c r="I6" s="17" t="s">
        <v>1010</v>
      </c>
      <c r="J6" s="17">
        <v>1</v>
      </c>
      <c r="K6" s="50">
        <v>42634</v>
      </c>
      <c r="L6" s="50" t="s">
        <v>1002</v>
      </c>
      <c r="M6" s="50" t="s">
        <v>22</v>
      </c>
      <c r="N6" s="50" t="s">
        <v>1003</v>
      </c>
      <c r="O6" s="50" t="s">
        <v>1004</v>
      </c>
      <c r="P6" s="16" t="s">
        <v>1011</v>
      </c>
    </row>
    <row r="7" spans="1:16" x14ac:dyDescent="0.25">
      <c r="A7" s="8">
        <v>4</v>
      </c>
      <c r="B7" s="13" t="s">
        <v>25</v>
      </c>
      <c r="C7" s="14" t="s">
        <v>21</v>
      </c>
      <c r="D7" s="15"/>
      <c r="E7" s="14" t="s">
        <v>22</v>
      </c>
      <c r="F7" s="16" t="s">
        <v>22</v>
      </c>
      <c r="G7" s="16" t="s">
        <v>1012</v>
      </c>
      <c r="H7" s="17" t="s">
        <v>1000</v>
      </c>
      <c r="I7" s="17" t="s">
        <v>1013</v>
      </c>
      <c r="J7" s="17">
        <v>1</v>
      </c>
      <c r="K7" s="50">
        <v>42634</v>
      </c>
      <c r="L7" s="50" t="s">
        <v>1002</v>
      </c>
      <c r="M7" s="50" t="s">
        <v>22</v>
      </c>
      <c r="N7" s="50" t="s">
        <v>1003</v>
      </c>
      <c r="O7" s="50" t="s">
        <v>1004</v>
      </c>
      <c r="P7" s="16" t="s">
        <v>1011</v>
      </c>
    </row>
    <row r="8" spans="1:16" x14ac:dyDescent="0.25">
      <c r="A8" s="8">
        <v>5</v>
      </c>
      <c r="B8" s="13" t="s">
        <v>26</v>
      </c>
      <c r="C8" s="14" t="s">
        <v>21</v>
      </c>
      <c r="D8" s="15"/>
      <c r="E8" s="14" t="s">
        <v>22</v>
      </c>
      <c r="F8" s="16" t="s">
        <v>22</v>
      </c>
      <c r="G8" s="16" t="s">
        <v>1014</v>
      </c>
      <c r="H8" s="17" t="s">
        <v>1000</v>
      </c>
      <c r="I8" s="17" t="s">
        <v>1015</v>
      </c>
      <c r="J8" s="17">
        <v>1</v>
      </c>
      <c r="K8" s="50">
        <v>42634</v>
      </c>
      <c r="L8" s="50" t="s">
        <v>1002</v>
      </c>
      <c r="M8" s="50" t="s">
        <v>22</v>
      </c>
      <c r="N8" s="50" t="s">
        <v>1003</v>
      </c>
      <c r="O8" s="50" t="s">
        <v>1004</v>
      </c>
      <c r="P8" s="16" t="s">
        <v>1011</v>
      </c>
    </row>
    <row r="9" spans="1:16" x14ac:dyDescent="0.25">
      <c r="A9" s="8">
        <v>6</v>
      </c>
      <c r="B9" s="13" t="s">
        <v>27</v>
      </c>
      <c r="C9" s="14" t="s">
        <v>21</v>
      </c>
      <c r="D9" s="15"/>
      <c r="E9" s="14" t="s">
        <v>22</v>
      </c>
      <c r="F9" s="16" t="s">
        <v>22</v>
      </c>
      <c r="G9" s="16" t="s">
        <v>1016</v>
      </c>
      <c r="H9" s="17" t="s">
        <v>1000</v>
      </c>
      <c r="I9" s="17" t="s">
        <v>1017</v>
      </c>
      <c r="J9" s="17">
        <v>1</v>
      </c>
      <c r="K9" s="50">
        <v>42634</v>
      </c>
      <c r="L9" s="50" t="s">
        <v>1002</v>
      </c>
      <c r="M9" s="50" t="s">
        <v>22</v>
      </c>
      <c r="N9" s="50" t="s">
        <v>1003</v>
      </c>
      <c r="O9" s="50" t="s">
        <v>1004</v>
      </c>
      <c r="P9" s="16" t="s">
        <v>1011</v>
      </c>
    </row>
    <row r="10" spans="1:16" x14ac:dyDescent="0.25">
      <c r="A10" s="8">
        <v>7</v>
      </c>
      <c r="B10" s="13" t="s">
        <v>28</v>
      </c>
      <c r="C10" s="14" t="s">
        <v>21</v>
      </c>
      <c r="D10" s="15"/>
      <c r="E10" s="14" t="s">
        <v>22</v>
      </c>
      <c r="F10" s="16" t="s">
        <v>22</v>
      </c>
      <c r="G10" s="16" t="s">
        <v>1018</v>
      </c>
      <c r="H10" s="17" t="s">
        <v>1000</v>
      </c>
      <c r="I10" s="17" t="s">
        <v>1019</v>
      </c>
      <c r="J10" s="17">
        <v>2</v>
      </c>
      <c r="K10" s="50">
        <v>42725</v>
      </c>
      <c r="L10" s="50" t="s">
        <v>1002</v>
      </c>
      <c r="M10" s="50" t="s">
        <v>22</v>
      </c>
      <c r="N10" s="50" t="s">
        <v>1003</v>
      </c>
      <c r="O10" s="50" t="s">
        <v>1004</v>
      </c>
      <c r="P10" s="16" t="s">
        <v>1011</v>
      </c>
    </row>
    <row r="11" spans="1:16" ht="25.5" x14ac:dyDescent="0.25">
      <c r="A11" s="8">
        <v>8</v>
      </c>
      <c r="B11" s="13" t="s">
        <v>29</v>
      </c>
      <c r="C11" s="14" t="s">
        <v>21</v>
      </c>
      <c r="D11" s="15"/>
      <c r="E11" s="14" t="s">
        <v>22</v>
      </c>
      <c r="F11" s="16" t="s">
        <v>22</v>
      </c>
      <c r="G11" s="16" t="s">
        <v>1020</v>
      </c>
      <c r="H11" s="17" t="s">
        <v>1000</v>
      </c>
      <c r="I11" s="17" t="s">
        <v>1021</v>
      </c>
      <c r="J11" s="17">
        <v>2</v>
      </c>
      <c r="K11" s="50">
        <v>42725</v>
      </c>
      <c r="L11" s="50" t="s">
        <v>1002</v>
      </c>
      <c r="M11" s="50" t="s">
        <v>22</v>
      </c>
      <c r="N11" s="50" t="s">
        <v>1003</v>
      </c>
      <c r="O11" s="50" t="s">
        <v>1004</v>
      </c>
      <c r="P11" s="16" t="s">
        <v>1022</v>
      </c>
    </row>
    <row r="12" spans="1:16" ht="25.5" x14ac:dyDescent="0.25">
      <c r="A12" s="8">
        <v>9</v>
      </c>
      <c r="B12" s="13" t="s">
        <v>30</v>
      </c>
      <c r="C12" s="14" t="s">
        <v>21</v>
      </c>
      <c r="D12" s="15"/>
      <c r="E12" s="14" t="s">
        <v>22</v>
      </c>
      <c r="F12" s="16" t="s">
        <v>22</v>
      </c>
      <c r="G12" s="16" t="s">
        <v>1023</v>
      </c>
      <c r="H12" s="17" t="s">
        <v>1000</v>
      </c>
      <c r="I12" s="17" t="s">
        <v>1024</v>
      </c>
      <c r="J12" s="17">
        <v>2</v>
      </c>
      <c r="K12" s="50">
        <v>42725</v>
      </c>
      <c r="L12" s="50" t="s">
        <v>1002</v>
      </c>
      <c r="M12" s="50" t="s">
        <v>22</v>
      </c>
      <c r="N12" s="50" t="s">
        <v>1003</v>
      </c>
      <c r="O12" s="50" t="s">
        <v>1004</v>
      </c>
      <c r="P12" s="16" t="s">
        <v>1022</v>
      </c>
    </row>
    <row r="13" spans="1:16" ht="38.25" x14ac:dyDescent="0.25">
      <c r="A13" s="8">
        <v>10</v>
      </c>
      <c r="B13" s="13" t="s">
        <v>31</v>
      </c>
      <c r="C13" s="14" t="s">
        <v>21</v>
      </c>
      <c r="D13" s="15"/>
      <c r="E13" s="14" t="s">
        <v>22</v>
      </c>
      <c r="F13" s="16" t="s">
        <v>22</v>
      </c>
      <c r="G13" s="16" t="s">
        <v>1025</v>
      </c>
      <c r="H13" s="17" t="s">
        <v>1026</v>
      </c>
      <c r="I13" s="17" t="s">
        <v>1027</v>
      </c>
      <c r="J13" s="17">
        <v>2</v>
      </c>
      <c r="K13" s="50">
        <v>42725</v>
      </c>
      <c r="L13" s="50" t="s">
        <v>1002</v>
      </c>
      <c r="M13" s="50" t="s">
        <v>22</v>
      </c>
      <c r="N13" s="50" t="s">
        <v>1003</v>
      </c>
      <c r="O13" s="50" t="s">
        <v>1004</v>
      </c>
      <c r="P13" s="16" t="s">
        <v>1028</v>
      </c>
    </row>
    <row r="14" spans="1:16" x14ac:dyDescent="0.25">
      <c r="A14" s="8">
        <v>11</v>
      </c>
      <c r="B14" s="13" t="s">
        <v>32</v>
      </c>
      <c r="C14" s="14" t="s">
        <v>21</v>
      </c>
      <c r="D14" s="15"/>
      <c r="E14" s="14" t="s">
        <v>22</v>
      </c>
      <c r="F14" s="16" t="s">
        <v>22</v>
      </c>
      <c r="G14" s="16" t="s">
        <v>1029</v>
      </c>
      <c r="H14" s="17" t="s">
        <v>1030</v>
      </c>
      <c r="I14" s="17" t="s">
        <v>1031</v>
      </c>
      <c r="J14" s="17">
        <v>2</v>
      </c>
      <c r="K14" s="50">
        <v>42725</v>
      </c>
      <c r="L14" s="50" t="s">
        <v>1002</v>
      </c>
      <c r="M14" s="50" t="s">
        <v>22</v>
      </c>
      <c r="N14" s="50" t="s">
        <v>1003</v>
      </c>
      <c r="O14" s="50" t="s">
        <v>1004</v>
      </c>
      <c r="P14" s="16" t="s">
        <v>1011</v>
      </c>
    </row>
    <row r="15" spans="1:16" x14ac:dyDescent="0.25">
      <c r="A15" s="8">
        <v>12</v>
      </c>
      <c r="B15" s="13" t="s">
        <v>33</v>
      </c>
      <c r="C15" s="14" t="s">
        <v>21</v>
      </c>
      <c r="D15" s="15"/>
      <c r="E15" s="14" t="s">
        <v>22</v>
      </c>
      <c r="F15" s="16" t="s">
        <v>22</v>
      </c>
      <c r="G15" s="16" t="s">
        <v>1032</v>
      </c>
      <c r="H15" s="17" t="s">
        <v>1030</v>
      </c>
      <c r="I15" s="17" t="s">
        <v>1033</v>
      </c>
      <c r="J15" s="17">
        <v>2</v>
      </c>
      <c r="K15" s="50">
        <v>42725</v>
      </c>
      <c r="L15" s="50" t="s">
        <v>1002</v>
      </c>
      <c r="M15" s="50" t="s">
        <v>22</v>
      </c>
      <c r="N15" s="50" t="s">
        <v>1003</v>
      </c>
      <c r="O15" s="50" t="s">
        <v>1004</v>
      </c>
      <c r="P15" s="16" t="s">
        <v>1011</v>
      </c>
    </row>
    <row r="16" spans="1:16" x14ac:dyDescent="0.25">
      <c r="A16" s="8">
        <v>13</v>
      </c>
      <c r="B16" s="13" t="s">
        <v>34</v>
      </c>
      <c r="C16" s="14" t="s">
        <v>21</v>
      </c>
      <c r="D16" s="15"/>
      <c r="E16" s="14" t="s">
        <v>22</v>
      </c>
      <c r="F16" s="16" t="s">
        <v>22</v>
      </c>
      <c r="G16" s="16" t="s">
        <v>1034</v>
      </c>
      <c r="H16" s="17" t="s">
        <v>1030</v>
      </c>
      <c r="I16" s="17" t="s">
        <v>1035</v>
      </c>
      <c r="J16" s="17">
        <v>2</v>
      </c>
      <c r="K16" s="50">
        <v>42725</v>
      </c>
      <c r="L16" s="50" t="s">
        <v>1002</v>
      </c>
      <c r="M16" s="50" t="s">
        <v>22</v>
      </c>
      <c r="N16" s="50" t="s">
        <v>1003</v>
      </c>
      <c r="O16" s="50" t="s">
        <v>1004</v>
      </c>
      <c r="P16" s="16" t="s">
        <v>1011</v>
      </c>
    </row>
    <row r="17" spans="1:16" x14ac:dyDescent="0.25">
      <c r="A17" s="8">
        <v>14</v>
      </c>
      <c r="B17" s="13" t="s">
        <v>35</v>
      </c>
      <c r="C17" s="14" t="s">
        <v>21</v>
      </c>
      <c r="D17" s="15"/>
      <c r="E17" s="14" t="s">
        <v>22</v>
      </c>
      <c r="F17" s="16" t="s">
        <v>22</v>
      </c>
      <c r="G17" s="16" t="s">
        <v>1036</v>
      </c>
      <c r="H17" s="16" t="s">
        <v>1037</v>
      </c>
      <c r="I17" s="16" t="s">
        <v>1038</v>
      </c>
      <c r="J17" s="16">
        <v>2</v>
      </c>
      <c r="K17" s="51">
        <v>42725</v>
      </c>
      <c r="L17" s="51" t="s">
        <v>1002</v>
      </c>
      <c r="M17" s="51" t="s">
        <v>22</v>
      </c>
      <c r="N17" s="51" t="s">
        <v>1003</v>
      </c>
      <c r="O17" s="51" t="s">
        <v>1004</v>
      </c>
      <c r="P17" s="16" t="s">
        <v>1011</v>
      </c>
    </row>
    <row r="18" spans="1:16" x14ac:dyDescent="0.25">
      <c r="A18" s="8">
        <v>15</v>
      </c>
      <c r="B18" s="13" t="s">
        <v>36</v>
      </c>
      <c r="C18" s="14" t="s">
        <v>21</v>
      </c>
      <c r="D18" s="15"/>
      <c r="E18" s="14" t="s">
        <v>22</v>
      </c>
      <c r="F18" s="16" t="s">
        <v>22</v>
      </c>
      <c r="G18" s="16" t="s">
        <v>1039</v>
      </c>
      <c r="H18" s="16" t="s">
        <v>1030</v>
      </c>
      <c r="I18" s="16" t="s">
        <v>1040</v>
      </c>
      <c r="J18" s="16">
        <v>2</v>
      </c>
      <c r="K18" s="51">
        <v>42725</v>
      </c>
      <c r="L18" s="51" t="s">
        <v>1002</v>
      </c>
      <c r="M18" s="51" t="s">
        <v>22</v>
      </c>
      <c r="N18" s="51" t="s">
        <v>1003</v>
      </c>
      <c r="O18" s="51" t="s">
        <v>1004</v>
      </c>
      <c r="P18" s="16" t="s">
        <v>1011</v>
      </c>
    </row>
    <row r="19" spans="1:16" x14ac:dyDescent="0.25">
      <c r="A19" s="52"/>
      <c r="B19" s="9" t="s">
        <v>446</v>
      </c>
      <c r="C19" s="18">
        <v>42</v>
      </c>
      <c r="D19" s="19">
        <v>0</v>
      </c>
      <c r="E19" s="18">
        <v>1</v>
      </c>
      <c r="F19" s="20">
        <v>0</v>
      </c>
      <c r="G19" s="20"/>
      <c r="H19" s="20"/>
      <c r="I19" s="20"/>
      <c r="J19" s="20" t="s">
        <v>22</v>
      </c>
      <c r="K19" s="52" t="s">
        <v>22</v>
      </c>
      <c r="L19" s="52" t="s">
        <v>22</v>
      </c>
      <c r="M19" s="52" t="s">
        <v>22</v>
      </c>
      <c r="N19" s="52" t="s">
        <v>22</v>
      </c>
      <c r="O19" s="52" t="s">
        <v>22</v>
      </c>
      <c r="P19" s="20"/>
    </row>
    <row r="20" spans="1:16" x14ac:dyDescent="0.25">
      <c r="A20" s="8">
        <v>16</v>
      </c>
      <c r="B20" s="13" t="s">
        <v>37</v>
      </c>
      <c r="C20" s="14" t="s">
        <v>21</v>
      </c>
      <c r="D20" s="21"/>
      <c r="E20" s="14" t="s">
        <v>22</v>
      </c>
      <c r="F20" s="16" t="s">
        <v>22</v>
      </c>
      <c r="G20" s="16" t="s">
        <v>1041</v>
      </c>
      <c r="H20" s="17" t="s">
        <v>1042</v>
      </c>
      <c r="I20" s="17" t="s">
        <v>1043</v>
      </c>
      <c r="J20" s="17">
        <v>1</v>
      </c>
      <c r="K20" s="50">
        <v>42634</v>
      </c>
      <c r="L20" s="50" t="s">
        <v>1002</v>
      </c>
      <c r="M20" s="50" t="s">
        <v>22</v>
      </c>
      <c r="N20" s="50" t="s">
        <v>1003</v>
      </c>
      <c r="O20" s="50" t="s">
        <v>1004</v>
      </c>
      <c r="P20" s="16" t="s">
        <v>1011</v>
      </c>
    </row>
    <row r="21" spans="1:16" x14ac:dyDescent="0.25">
      <c r="A21" s="8">
        <v>17</v>
      </c>
      <c r="B21" s="13" t="s">
        <v>38</v>
      </c>
      <c r="C21" s="14" t="s">
        <v>21</v>
      </c>
      <c r="D21" s="21"/>
      <c r="E21" s="14" t="s">
        <v>22</v>
      </c>
      <c r="F21" s="16" t="s">
        <v>22</v>
      </c>
      <c r="G21" s="16" t="s">
        <v>1044</v>
      </c>
      <c r="H21" s="16" t="s">
        <v>1042</v>
      </c>
      <c r="I21" s="16" t="s">
        <v>1045</v>
      </c>
      <c r="J21" s="16">
        <v>1</v>
      </c>
      <c r="K21" s="51">
        <v>42634</v>
      </c>
      <c r="L21" s="51" t="s">
        <v>1002</v>
      </c>
      <c r="M21" s="51" t="s">
        <v>22</v>
      </c>
      <c r="N21" s="51" t="s">
        <v>1003</v>
      </c>
      <c r="O21" s="51" t="s">
        <v>1004</v>
      </c>
      <c r="P21" s="16" t="s">
        <v>1011</v>
      </c>
    </row>
    <row r="22" spans="1:16" x14ac:dyDescent="0.25">
      <c r="A22" s="8">
        <v>18</v>
      </c>
      <c r="B22" s="13" t="s">
        <v>39</v>
      </c>
      <c r="C22" s="14" t="s">
        <v>21</v>
      </c>
      <c r="D22" s="21"/>
      <c r="E22" s="14" t="s">
        <v>22</v>
      </c>
      <c r="F22" s="16" t="s">
        <v>22</v>
      </c>
      <c r="G22" s="16" t="s">
        <v>1046</v>
      </c>
      <c r="H22" s="16" t="s">
        <v>1042</v>
      </c>
      <c r="I22" s="17" t="s">
        <v>1047</v>
      </c>
      <c r="J22" s="16">
        <v>1</v>
      </c>
      <c r="K22" s="51">
        <v>42634</v>
      </c>
      <c r="L22" s="51" t="s">
        <v>1002</v>
      </c>
      <c r="M22" s="51" t="s">
        <v>22</v>
      </c>
      <c r="N22" s="51" t="s">
        <v>1003</v>
      </c>
      <c r="O22" s="51" t="s">
        <v>1004</v>
      </c>
      <c r="P22" s="16"/>
    </row>
    <row r="23" spans="1:16" ht="25.5" x14ac:dyDescent="0.25">
      <c r="A23" s="8">
        <v>19</v>
      </c>
      <c r="B23" s="13" t="s">
        <v>40</v>
      </c>
      <c r="C23" s="14" t="s">
        <v>21</v>
      </c>
      <c r="D23" s="21"/>
      <c r="E23" s="14" t="s">
        <v>22</v>
      </c>
      <c r="F23" s="16" t="s">
        <v>22</v>
      </c>
      <c r="G23" s="16" t="s">
        <v>1048</v>
      </c>
      <c r="H23" s="16" t="s">
        <v>1049</v>
      </c>
      <c r="I23" s="16" t="s">
        <v>1050</v>
      </c>
      <c r="J23" s="17">
        <v>1</v>
      </c>
      <c r="K23" s="50">
        <v>42634</v>
      </c>
      <c r="L23" s="50" t="s">
        <v>1002</v>
      </c>
      <c r="M23" s="50" t="s">
        <v>22</v>
      </c>
      <c r="N23" s="50" t="s">
        <v>1003</v>
      </c>
      <c r="O23" s="50" t="s">
        <v>1004</v>
      </c>
      <c r="P23" s="16" t="s">
        <v>1051</v>
      </c>
    </row>
    <row r="24" spans="1:16" x14ac:dyDescent="0.25">
      <c r="A24" s="8">
        <v>20</v>
      </c>
      <c r="B24" s="13" t="s">
        <v>41</v>
      </c>
      <c r="C24" s="14" t="s">
        <v>21</v>
      </c>
      <c r="D24" s="21"/>
      <c r="E24" s="14" t="s">
        <v>22</v>
      </c>
      <c r="F24" s="16" t="s">
        <v>22</v>
      </c>
      <c r="G24" s="16" t="s">
        <v>1052</v>
      </c>
      <c r="H24" s="17" t="s">
        <v>1042</v>
      </c>
      <c r="I24" s="17" t="s">
        <v>1053</v>
      </c>
      <c r="J24" s="17">
        <v>1</v>
      </c>
      <c r="K24" s="50">
        <v>42634</v>
      </c>
      <c r="L24" s="50" t="s">
        <v>1002</v>
      </c>
      <c r="M24" s="50" t="s">
        <v>22</v>
      </c>
      <c r="N24" s="50" t="s">
        <v>1003</v>
      </c>
      <c r="O24" s="50" t="s">
        <v>1004</v>
      </c>
      <c r="P24" s="16"/>
    </row>
    <row r="25" spans="1:16" x14ac:dyDescent="0.25">
      <c r="A25" s="8">
        <v>21</v>
      </c>
      <c r="B25" s="13" t="s">
        <v>43</v>
      </c>
      <c r="C25" s="14" t="s">
        <v>21</v>
      </c>
      <c r="D25" s="21"/>
      <c r="E25" s="14" t="s">
        <v>22</v>
      </c>
      <c r="F25" s="16" t="s">
        <v>22</v>
      </c>
      <c r="G25" s="16" t="s">
        <v>1054</v>
      </c>
      <c r="H25" s="17" t="s">
        <v>1042</v>
      </c>
      <c r="I25" s="17" t="s">
        <v>1055</v>
      </c>
      <c r="J25" s="17">
        <v>1</v>
      </c>
      <c r="K25" s="50">
        <v>42634</v>
      </c>
      <c r="L25" s="50" t="s">
        <v>1002</v>
      </c>
      <c r="M25" s="50" t="s">
        <v>22</v>
      </c>
      <c r="N25" s="50" t="s">
        <v>1003</v>
      </c>
      <c r="O25" s="50" t="s">
        <v>1004</v>
      </c>
      <c r="P25" s="16"/>
    </row>
    <row r="26" spans="1:16" ht="25.5" x14ac:dyDescent="0.25">
      <c r="A26" s="8">
        <v>22</v>
      </c>
      <c r="B26" s="13" t="s">
        <v>44</v>
      </c>
      <c r="C26" s="14" t="s">
        <v>21</v>
      </c>
      <c r="D26" s="21"/>
      <c r="E26" s="14" t="s">
        <v>22</v>
      </c>
      <c r="F26" s="16" t="s">
        <v>22</v>
      </c>
      <c r="G26" s="16" t="s">
        <v>1056</v>
      </c>
      <c r="H26" s="16" t="s">
        <v>1057</v>
      </c>
      <c r="I26" s="16" t="s">
        <v>1058</v>
      </c>
      <c r="J26" s="16">
        <v>2</v>
      </c>
      <c r="K26" s="51">
        <v>42725</v>
      </c>
      <c r="L26" s="51" t="s">
        <v>1002</v>
      </c>
      <c r="M26" s="51" t="s">
        <v>22</v>
      </c>
      <c r="N26" s="51" t="s">
        <v>1003</v>
      </c>
      <c r="O26" s="51" t="s">
        <v>1004</v>
      </c>
      <c r="P26" s="16" t="s">
        <v>1059</v>
      </c>
    </row>
    <row r="27" spans="1:16" x14ac:dyDescent="0.25">
      <c r="A27" s="8">
        <v>23</v>
      </c>
      <c r="B27" s="13" t="s">
        <v>45</v>
      </c>
      <c r="C27" s="14" t="s">
        <v>21</v>
      </c>
      <c r="D27" s="21"/>
      <c r="E27" s="14" t="s">
        <v>22</v>
      </c>
      <c r="F27" s="16" t="s">
        <v>22</v>
      </c>
      <c r="G27" s="16" t="s">
        <v>1060</v>
      </c>
      <c r="H27" s="17" t="s">
        <v>1042</v>
      </c>
      <c r="I27" s="17" t="s">
        <v>1061</v>
      </c>
      <c r="J27" s="17">
        <v>1</v>
      </c>
      <c r="K27" s="50">
        <v>42634</v>
      </c>
      <c r="L27" s="50" t="s">
        <v>1002</v>
      </c>
      <c r="M27" s="50" t="s">
        <v>22</v>
      </c>
      <c r="N27" s="50" t="s">
        <v>1003</v>
      </c>
      <c r="O27" s="50" t="s">
        <v>1004</v>
      </c>
      <c r="P27" s="16"/>
    </row>
    <row r="28" spans="1:16" x14ac:dyDescent="0.25">
      <c r="A28" s="8">
        <v>24</v>
      </c>
      <c r="B28" s="13" t="s">
        <v>46</v>
      </c>
      <c r="C28" s="14" t="s">
        <v>21</v>
      </c>
      <c r="D28" s="21"/>
      <c r="E28" s="14" t="s">
        <v>22</v>
      </c>
      <c r="F28" s="16" t="s">
        <v>22</v>
      </c>
      <c r="G28" s="16" t="s">
        <v>1062</v>
      </c>
      <c r="H28" s="17" t="s">
        <v>1042</v>
      </c>
      <c r="I28" s="17" t="s">
        <v>1063</v>
      </c>
      <c r="J28" s="17">
        <v>1</v>
      </c>
      <c r="K28" s="50">
        <v>42634</v>
      </c>
      <c r="L28" s="50" t="s">
        <v>1002</v>
      </c>
      <c r="M28" s="50" t="s">
        <v>22</v>
      </c>
      <c r="N28" s="50" t="s">
        <v>1003</v>
      </c>
      <c r="O28" s="50" t="s">
        <v>1004</v>
      </c>
      <c r="P28" s="16"/>
    </row>
    <row r="29" spans="1:16" x14ac:dyDescent="0.25">
      <c r="A29" s="8">
        <v>25</v>
      </c>
      <c r="B29" s="13" t="s">
        <v>47</v>
      </c>
      <c r="C29" s="14" t="s">
        <v>21</v>
      </c>
      <c r="D29" s="21"/>
      <c r="E29" s="14" t="s">
        <v>22</v>
      </c>
      <c r="F29" s="16" t="s">
        <v>22</v>
      </c>
      <c r="G29" s="16" t="s">
        <v>1064</v>
      </c>
      <c r="H29" s="17" t="s">
        <v>1065</v>
      </c>
      <c r="I29" s="17" t="s">
        <v>1066</v>
      </c>
      <c r="J29" s="17">
        <v>2</v>
      </c>
      <c r="K29" s="50">
        <v>42725</v>
      </c>
      <c r="L29" s="50" t="s">
        <v>1002</v>
      </c>
      <c r="M29" s="50" t="s">
        <v>22</v>
      </c>
      <c r="N29" s="50" t="s">
        <v>1003</v>
      </c>
      <c r="O29" s="50" t="s">
        <v>1067</v>
      </c>
      <c r="P29" s="16"/>
    </row>
    <row r="30" spans="1:16" x14ac:dyDescent="0.25">
      <c r="A30" s="8">
        <v>26</v>
      </c>
      <c r="B30" s="13" t="s">
        <v>49</v>
      </c>
      <c r="C30" s="14" t="s">
        <v>21</v>
      </c>
      <c r="D30" s="21"/>
      <c r="E30" s="14" t="s">
        <v>22</v>
      </c>
      <c r="F30" s="16" t="s">
        <v>22</v>
      </c>
      <c r="G30" s="16" t="s">
        <v>1068</v>
      </c>
      <c r="H30" s="17" t="s">
        <v>1065</v>
      </c>
      <c r="I30" s="17" t="s">
        <v>1069</v>
      </c>
      <c r="J30" s="17">
        <v>2</v>
      </c>
      <c r="K30" s="50">
        <v>42725</v>
      </c>
      <c r="L30" s="50" t="s">
        <v>1002</v>
      </c>
      <c r="M30" s="50" t="s">
        <v>22</v>
      </c>
      <c r="N30" s="50" t="s">
        <v>1003</v>
      </c>
      <c r="O30" s="50" t="s">
        <v>1067</v>
      </c>
      <c r="P30" s="16"/>
    </row>
    <row r="31" spans="1:16" x14ac:dyDescent="0.25">
      <c r="A31" s="8">
        <v>27</v>
      </c>
      <c r="B31" s="13" t="s">
        <v>50</v>
      </c>
      <c r="C31" s="14" t="s">
        <v>21</v>
      </c>
      <c r="D31" s="21"/>
      <c r="E31" s="14" t="s">
        <v>22</v>
      </c>
      <c r="F31" s="16" t="s">
        <v>22</v>
      </c>
      <c r="G31" s="16" t="s">
        <v>1070</v>
      </c>
      <c r="H31" s="17" t="s">
        <v>1042</v>
      </c>
      <c r="I31" s="17" t="s">
        <v>1071</v>
      </c>
      <c r="J31" s="17">
        <v>2</v>
      </c>
      <c r="K31" s="50">
        <v>42725</v>
      </c>
      <c r="L31" s="50" t="s">
        <v>1002</v>
      </c>
      <c r="M31" s="50" t="s">
        <v>22</v>
      </c>
      <c r="N31" s="50" t="s">
        <v>1003</v>
      </c>
      <c r="O31" s="50" t="s">
        <v>1004</v>
      </c>
      <c r="P31" s="16"/>
    </row>
    <row r="32" spans="1:16" x14ac:dyDescent="0.25">
      <c r="A32" s="8">
        <v>28</v>
      </c>
      <c r="B32" s="13" t="s">
        <v>52</v>
      </c>
      <c r="C32" s="14" t="s">
        <v>21</v>
      </c>
      <c r="D32" s="21"/>
      <c r="E32" s="14" t="s">
        <v>22</v>
      </c>
      <c r="F32" s="16" t="s">
        <v>22</v>
      </c>
      <c r="G32" s="16" t="s">
        <v>1072</v>
      </c>
      <c r="H32" s="17" t="s">
        <v>1042</v>
      </c>
      <c r="I32" s="17" t="s">
        <v>1073</v>
      </c>
      <c r="J32" s="17">
        <v>2</v>
      </c>
      <c r="K32" s="50">
        <v>42725</v>
      </c>
      <c r="L32" s="50" t="s">
        <v>1002</v>
      </c>
      <c r="M32" s="50" t="s">
        <v>22</v>
      </c>
      <c r="N32" s="50" t="s">
        <v>1003</v>
      </c>
      <c r="O32" s="50" t="s">
        <v>1004</v>
      </c>
      <c r="P32" s="16"/>
    </row>
    <row r="33" spans="1:16" x14ac:dyDescent="0.25">
      <c r="A33" s="8">
        <v>29</v>
      </c>
      <c r="B33" s="13" t="s">
        <v>53</v>
      </c>
      <c r="C33" s="14" t="s">
        <v>21</v>
      </c>
      <c r="D33" s="21"/>
      <c r="E33" s="14" t="s">
        <v>22</v>
      </c>
      <c r="F33" s="16" t="s">
        <v>22</v>
      </c>
      <c r="G33" s="16" t="s">
        <v>1074</v>
      </c>
      <c r="H33" s="17" t="s">
        <v>1042</v>
      </c>
      <c r="I33" s="17" t="s">
        <v>1075</v>
      </c>
      <c r="J33" s="17">
        <v>2</v>
      </c>
      <c r="K33" s="50">
        <v>42725</v>
      </c>
      <c r="L33" s="50" t="s">
        <v>1002</v>
      </c>
      <c r="M33" s="50" t="s">
        <v>22</v>
      </c>
      <c r="N33" s="50" t="s">
        <v>1003</v>
      </c>
      <c r="O33" s="50" t="s">
        <v>1004</v>
      </c>
      <c r="P33" s="16"/>
    </row>
    <row r="34" spans="1:16" x14ac:dyDescent="0.25">
      <c r="A34" s="8">
        <v>30</v>
      </c>
      <c r="B34" s="13" t="s">
        <v>54</v>
      </c>
      <c r="C34" s="14" t="s">
        <v>21</v>
      </c>
      <c r="D34" s="21"/>
      <c r="E34" s="14" t="s">
        <v>22</v>
      </c>
      <c r="F34" s="16" t="s">
        <v>22</v>
      </c>
      <c r="G34" s="16" t="s">
        <v>1076</v>
      </c>
      <c r="H34" s="17" t="s">
        <v>1042</v>
      </c>
      <c r="I34" s="17" t="s">
        <v>1077</v>
      </c>
      <c r="J34" s="17">
        <v>2</v>
      </c>
      <c r="K34" s="50">
        <v>42725</v>
      </c>
      <c r="L34" s="50" t="s">
        <v>1002</v>
      </c>
      <c r="M34" s="50" t="s">
        <v>22</v>
      </c>
      <c r="N34" s="50" t="s">
        <v>1003</v>
      </c>
      <c r="O34" s="50" t="s">
        <v>1004</v>
      </c>
      <c r="P34" s="16"/>
    </row>
    <row r="35" spans="1:16" ht="38.25" x14ac:dyDescent="0.25">
      <c r="A35" s="8">
        <v>31</v>
      </c>
      <c r="B35" s="13" t="s">
        <v>55</v>
      </c>
      <c r="C35" s="14" t="s">
        <v>21</v>
      </c>
      <c r="D35" s="21"/>
      <c r="E35" s="14" t="s">
        <v>22</v>
      </c>
      <c r="F35" s="16" t="s">
        <v>22</v>
      </c>
      <c r="G35" s="16" t="s">
        <v>1078</v>
      </c>
      <c r="H35" s="17" t="s">
        <v>1042</v>
      </c>
      <c r="I35" s="17" t="s">
        <v>1079</v>
      </c>
      <c r="J35" s="17">
        <v>1</v>
      </c>
      <c r="K35" s="50">
        <v>42634</v>
      </c>
      <c r="L35" s="50" t="s">
        <v>1002</v>
      </c>
      <c r="M35" s="50" t="s">
        <v>22</v>
      </c>
      <c r="N35" s="50" t="s">
        <v>1003</v>
      </c>
      <c r="O35" s="50" t="s">
        <v>1067</v>
      </c>
      <c r="P35" s="16" t="s">
        <v>1080</v>
      </c>
    </row>
    <row r="36" spans="1:16" ht="25.5" x14ac:dyDescent="0.25">
      <c r="A36" s="8">
        <v>32</v>
      </c>
      <c r="B36" s="13" t="s">
        <v>56</v>
      </c>
      <c r="C36" s="14" t="s">
        <v>21</v>
      </c>
      <c r="D36" s="21"/>
      <c r="E36" s="14" t="s">
        <v>22</v>
      </c>
      <c r="F36" s="16" t="s">
        <v>22</v>
      </c>
      <c r="G36" s="16" t="s">
        <v>1081</v>
      </c>
      <c r="H36" s="17" t="s">
        <v>1042</v>
      </c>
      <c r="I36" s="17" t="s">
        <v>1082</v>
      </c>
      <c r="J36" s="17">
        <v>1</v>
      </c>
      <c r="K36" s="50">
        <v>42634</v>
      </c>
      <c r="L36" s="50" t="s">
        <v>1002</v>
      </c>
      <c r="M36" s="50" t="s">
        <v>22</v>
      </c>
      <c r="N36" s="50" t="s">
        <v>1003</v>
      </c>
      <c r="O36" s="50" t="s">
        <v>1067</v>
      </c>
      <c r="P36" s="16" t="s">
        <v>1083</v>
      </c>
    </row>
    <row r="37" spans="1:16" x14ac:dyDescent="0.25">
      <c r="A37" s="8">
        <v>33</v>
      </c>
      <c r="B37" s="13" t="s">
        <v>57</v>
      </c>
      <c r="C37" s="14" t="s">
        <v>21</v>
      </c>
      <c r="D37" s="21"/>
      <c r="E37" s="14" t="s">
        <v>22</v>
      </c>
      <c r="F37" s="16" t="s">
        <v>22</v>
      </c>
      <c r="G37" s="16" t="s">
        <v>1084</v>
      </c>
      <c r="H37" s="17" t="s">
        <v>1042</v>
      </c>
      <c r="I37" s="17" t="s">
        <v>1085</v>
      </c>
      <c r="J37" s="17">
        <v>1</v>
      </c>
      <c r="K37" s="50">
        <v>42634</v>
      </c>
      <c r="L37" s="50" t="s">
        <v>1002</v>
      </c>
      <c r="M37" s="50" t="s">
        <v>22</v>
      </c>
      <c r="N37" s="50" t="s">
        <v>1003</v>
      </c>
      <c r="O37" s="50" t="s">
        <v>1004</v>
      </c>
      <c r="P37" s="16"/>
    </row>
    <row r="38" spans="1:16" x14ac:dyDescent="0.25">
      <c r="A38" s="8">
        <v>34</v>
      </c>
      <c r="B38" s="13" t="s">
        <v>58</v>
      </c>
      <c r="C38" s="14" t="s">
        <v>21</v>
      </c>
      <c r="D38" s="21"/>
      <c r="E38" s="14" t="s">
        <v>22</v>
      </c>
      <c r="F38" s="16" t="s">
        <v>22</v>
      </c>
      <c r="G38" s="16" t="s">
        <v>1086</v>
      </c>
      <c r="H38" s="17" t="s">
        <v>1087</v>
      </c>
      <c r="I38" s="17" t="s">
        <v>1088</v>
      </c>
      <c r="J38" s="17">
        <v>1</v>
      </c>
      <c r="K38" s="50">
        <v>42634</v>
      </c>
      <c r="L38" s="50" t="s">
        <v>1002</v>
      </c>
      <c r="M38" s="50" t="s">
        <v>22</v>
      </c>
      <c r="N38" s="50" t="s">
        <v>1003</v>
      </c>
      <c r="O38" s="50" t="s">
        <v>1004</v>
      </c>
      <c r="P38" s="16"/>
    </row>
    <row r="39" spans="1:16" x14ac:dyDescent="0.25">
      <c r="A39" s="8">
        <v>35</v>
      </c>
      <c r="B39" s="13" t="s">
        <v>60</v>
      </c>
      <c r="C39" s="14" t="s">
        <v>21</v>
      </c>
      <c r="D39" s="21"/>
      <c r="E39" s="14" t="s">
        <v>22</v>
      </c>
      <c r="F39" s="16" t="s">
        <v>22</v>
      </c>
      <c r="G39" s="16" t="s">
        <v>1089</v>
      </c>
      <c r="H39" s="17" t="s">
        <v>1087</v>
      </c>
      <c r="I39" s="17" t="s">
        <v>1090</v>
      </c>
      <c r="J39" s="17">
        <v>1</v>
      </c>
      <c r="K39" s="50">
        <v>42634</v>
      </c>
      <c r="L39" s="50" t="s">
        <v>1002</v>
      </c>
      <c r="M39" s="50" t="s">
        <v>22</v>
      </c>
      <c r="N39" s="50" t="s">
        <v>1003</v>
      </c>
      <c r="O39" s="50" t="s">
        <v>1004</v>
      </c>
      <c r="P39" s="16"/>
    </row>
    <row r="40" spans="1:16" x14ac:dyDescent="0.25">
      <c r="A40" s="66"/>
      <c r="B40" s="81" t="s">
        <v>481</v>
      </c>
      <c r="C40" s="88"/>
      <c r="D40" s="89"/>
      <c r="E40" s="88"/>
      <c r="F40" s="79"/>
      <c r="G40" s="79" t="s">
        <v>482</v>
      </c>
      <c r="H40" s="79" t="s">
        <v>482</v>
      </c>
      <c r="I40" s="79" t="s">
        <v>482</v>
      </c>
      <c r="J40" s="79" t="s">
        <v>482</v>
      </c>
      <c r="K40" s="79" t="s">
        <v>482</v>
      </c>
      <c r="L40" s="79" t="s">
        <v>482</v>
      </c>
      <c r="M40" s="79" t="s">
        <v>22</v>
      </c>
      <c r="N40" s="79" t="s">
        <v>1091</v>
      </c>
      <c r="O40" s="79" t="s">
        <v>1067</v>
      </c>
      <c r="P40" s="79" t="s">
        <v>1092</v>
      </c>
    </row>
    <row r="41" spans="1:16" x14ac:dyDescent="0.25">
      <c r="A41" s="66"/>
      <c r="B41" s="81" t="s">
        <v>483</v>
      </c>
      <c r="C41" s="88"/>
      <c r="D41" s="89"/>
      <c r="E41" s="88"/>
      <c r="F41" s="79"/>
      <c r="G41" s="79" t="s">
        <v>482</v>
      </c>
      <c r="H41" s="79" t="s">
        <v>482</v>
      </c>
      <c r="I41" s="79" t="s">
        <v>482</v>
      </c>
      <c r="J41" s="79" t="s">
        <v>482</v>
      </c>
      <c r="K41" s="79" t="s">
        <v>482</v>
      </c>
      <c r="L41" s="79" t="s">
        <v>482</v>
      </c>
      <c r="M41" s="79" t="s">
        <v>22</v>
      </c>
      <c r="N41" s="79" t="s">
        <v>1091</v>
      </c>
      <c r="O41" s="79" t="s">
        <v>1067</v>
      </c>
      <c r="P41" s="79" t="s">
        <v>1092</v>
      </c>
    </row>
    <row r="42" spans="1:16" ht="25.5" x14ac:dyDescent="0.25">
      <c r="A42" s="8">
        <v>36</v>
      </c>
      <c r="B42" s="13" t="s">
        <v>61</v>
      </c>
      <c r="C42" s="14" t="s">
        <v>21</v>
      </c>
      <c r="D42" s="21"/>
      <c r="E42" s="14" t="s">
        <v>22</v>
      </c>
      <c r="F42" s="16" t="s">
        <v>22</v>
      </c>
      <c r="G42" s="16" t="s">
        <v>1093</v>
      </c>
      <c r="H42" s="17" t="s">
        <v>1094</v>
      </c>
      <c r="I42" s="17" t="s">
        <v>1095</v>
      </c>
      <c r="J42" s="17">
        <v>2</v>
      </c>
      <c r="K42" s="50">
        <v>42725</v>
      </c>
      <c r="L42" s="50" t="s">
        <v>1002</v>
      </c>
      <c r="M42" s="50" t="s">
        <v>22</v>
      </c>
      <c r="N42" s="50" t="s">
        <v>1003</v>
      </c>
      <c r="O42" s="50" t="s">
        <v>1004</v>
      </c>
      <c r="P42" s="16" t="s">
        <v>1051</v>
      </c>
    </row>
    <row r="43" spans="1:16" x14ac:dyDescent="0.25">
      <c r="A43" s="8">
        <v>37</v>
      </c>
      <c r="B43" s="13" t="s">
        <v>62</v>
      </c>
      <c r="C43" s="14" t="s">
        <v>21</v>
      </c>
      <c r="D43" s="21"/>
      <c r="E43" s="14" t="s">
        <v>22</v>
      </c>
      <c r="F43" s="16" t="s">
        <v>22</v>
      </c>
      <c r="G43" s="16" t="s">
        <v>1096</v>
      </c>
      <c r="H43" s="17" t="s">
        <v>1097</v>
      </c>
      <c r="I43" s="17" t="s">
        <v>1098</v>
      </c>
      <c r="J43" s="17">
        <v>1</v>
      </c>
      <c r="K43" s="50">
        <v>42634</v>
      </c>
      <c r="L43" s="50" t="s">
        <v>1002</v>
      </c>
      <c r="M43" s="50" t="s">
        <v>22</v>
      </c>
      <c r="N43" s="50" t="s">
        <v>1003</v>
      </c>
      <c r="O43" s="50" t="s">
        <v>1004</v>
      </c>
      <c r="P43" s="16"/>
    </row>
    <row r="44" spans="1:16" x14ac:dyDescent="0.25">
      <c r="A44" s="8">
        <v>38</v>
      </c>
      <c r="B44" s="13" t="s">
        <v>63</v>
      </c>
      <c r="C44" s="14" t="s">
        <v>21</v>
      </c>
      <c r="D44" s="21"/>
      <c r="E44" s="14" t="s">
        <v>22</v>
      </c>
      <c r="F44" s="16" t="s">
        <v>22</v>
      </c>
      <c r="G44" s="16" t="s">
        <v>1099</v>
      </c>
      <c r="H44" s="17" t="s">
        <v>1097</v>
      </c>
      <c r="I44" s="17" t="s">
        <v>1069</v>
      </c>
      <c r="J44" s="17">
        <v>1</v>
      </c>
      <c r="K44" s="50">
        <v>42634</v>
      </c>
      <c r="L44" s="50" t="s">
        <v>1002</v>
      </c>
      <c r="M44" s="50" t="s">
        <v>22</v>
      </c>
      <c r="N44" s="50" t="s">
        <v>1003</v>
      </c>
      <c r="O44" s="50" t="s">
        <v>1004</v>
      </c>
      <c r="P44" s="16"/>
    </row>
    <row r="45" spans="1:16" ht="25.5" x14ac:dyDescent="0.25">
      <c r="A45" s="8">
        <v>39</v>
      </c>
      <c r="B45" s="13" t="s">
        <v>64</v>
      </c>
      <c r="C45" s="14" t="s">
        <v>21</v>
      </c>
      <c r="D45" s="21"/>
      <c r="E45" s="14" t="s">
        <v>22</v>
      </c>
      <c r="F45" s="16" t="s">
        <v>22</v>
      </c>
      <c r="G45" s="16" t="s">
        <v>1100</v>
      </c>
      <c r="H45" s="17" t="s">
        <v>1101</v>
      </c>
      <c r="I45" s="17" t="s">
        <v>1102</v>
      </c>
      <c r="J45" s="17">
        <v>2</v>
      </c>
      <c r="K45" s="50">
        <v>42725</v>
      </c>
      <c r="L45" s="50" t="s">
        <v>1002</v>
      </c>
      <c r="M45" s="50" t="s">
        <v>22</v>
      </c>
      <c r="N45" s="50" t="s">
        <v>1003</v>
      </c>
      <c r="O45" s="50" t="s">
        <v>1004</v>
      </c>
      <c r="P45" s="16"/>
    </row>
    <row r="46" spans="1:16" x14ac:dyDescent="0.25">
      <c r="A46" s="8">
        <v>40</v>
      </c>
      <c r="B46" s="13" t="s">
        <v>65</v>
      </c>
      <c r="C46" s="14" t="s">
        <v>21</v>
      </c>
      <c r="D46" s="21"/>
      <c r="E46" s="14" t="s">
        <v>22</v>
      </c>
      <c r="F46" s="16" t="s">
        <v>22</v>
      </c>
      <c r="G46" s="16" t="s">
        <v>1103</v>
      </c>
      <c r="H46" s="17" t="s">
        <v>1101</v>
      </c>
      <c r="I46" s="17" t="s">
        <v>1104</v>
      </c>
      <c r="J46" s="17">
        <v>2</v>
      </c>
      <c r="K46" s="50">
        <v>42725</v>
      </c>
      <c r="L46" s="50" t="s">
        <v>1002</v>
      </c>
      <c r="M46" s="50" t="s">
        <v>22</v>
      </c>
      <c r="N46" s="50" t="s">
        <v>1003</v>
      </c>
      <c r="O46" s="50" t="s">
        <v>1004</v>
      </c>
      <c r="P46" s="16"/>
    </row>
    <row r="47" spans="1:16" x14ac:dyDescent="0.25">
      <c r="A47" s="8">
        <v>41</v>
      </c>
      <c r="B47" s="13" t="s">
        <v>66</v>
      </c>
      <c r="C47" s="14" t="s">
        <v>21</v>
      </c>
      <c r="D47" s="21"/>
      <c r="E47" s="14" t="s">
        <v>22</v>
      </c>
      <c r="F47" s="16" t="s">
        <v>22</v>
      </c>
      <c r="G47" s="16" t="s">
        <v>1105</v>
      </c>
      <c r="H47" s="17" t="s">
        <v>1101</v>
      </c>
      <c r="I47" s="17" t="s">
        <v>1106</v>
      </c>
      <c r="J47" s="17">
        <v>2</v>
      </c>
      <c r="K47" s="50">
        <v>42725</v>
      </c>
      <c r="L47" s="50" t="s">
        <v>1002</v>
      </c>
      <c r="M47" s="50" t="s">
        <v>22</v>
      </c>
      <c r="N47" s="50" t="s">
        <v>1003</v>
      </c>
      <c r="O47" s="50" t="s">
        <v>1004</v>
      </c>
      <c r="P47" s="16"/>
    </row>
    <row r="48" spans="1:16" x14ac:dyDescent="0.25">
      <c r="A48" s="8">
        <v>42</v>
      </c>
      <c r="B48" s="13" t="s">
        <v>67</v>
      </c>
      <c r="C48" s="14" t="s">
        <v>21</v>
      </c>
      <c r="D48" s="21"/>
      <c r="E48" s="14" t="s">
        <v>22</v>
      </c>
      <c r="F48" s="16" t="s">
        <v>22</v>
      </c>
      <c r="G48" s="16" t="s">
        <v>1107</v>
      </c>
      <c r="H48" s="16" t="s">
        <v>1108</v>
      </c>
      <c r="I48" s="22" t="s">
        <v>1109</v>
      </c>
      <c r="J48" s="17">
        <v>2</v>
      </c>
      <c r="K48" s="50">
        <v>42725</v>
      </c>
      <c r="L48" s="50" t="s">
        <v>1002</v>
      </c>
      <c r="M48" s="50" t="s">
        <v>22</v>
      </c>
      <c r="N48" s="50" t="s">
        <v>1003</v>
      </c>
      <c r="O48" s="50" t="s">
        <v>1004</v>
      </c>
      <c r="P48" s="16"/>
    </row>
    <row r="49" spans="1:16" x14ac:dyDescent="0.25">
      <c r="A49" s="8">
        <v>43</v>
      </c>
      <c r="B49" s="13" t="s">
        <v>68</v>
      </c>
      <c r="C49" s="14" t="s">
        <v>21</v>
      </c>
      <c r="D49" s="21"/>
      <c r="E49" s="14" t="s">
        <v>22</v>
      </c>
      <c r="F49" s="16" t="s">
        <v>22</v>
      </c>
      <c r="G49" s="16" t="s">
        <v>1110</v>
      </c>
      <c r="H49" s="16" t="s">
        <v>1108</v>
      </c>
      <c r="I49" s="23" t="s">
        <v>1111</v>
      </c>
      <c r="J49" s="17">
        <v>2</v>
      </c>
      <c r="K49" s="50">
        <v>42725</v>
      </c>
      <c r="L49" s="50" t="s">
        <v>1002</v>
      </c>
      <c r="M49" s="50" t="s">
        <v>22</v>
      </c>
      <c r="N49" s="50" t="s">
        <v>1003</v>
      </c>
      <c r="O49" s="50" t="s">
        <v>1004</v>
      </c>
      <c r="P49" s="16"/>
    </row>
    <row r="50" spans="1:16" x14ac:dyDescent="0.25">
      <c r="A50" s="8">
        <v>44</v>
      </c>
      <c r="B50" s="13" t="s">
        <v>69</v>
      </c>
      <c r="C50" s="14" t="s">
        <v>21</v>
      </c>
      <c r="D50" s="21"/>
      <c r="E50" s="14" t="s">
        <v>22</v>
      </c>
      <c r="F50" s="16" t="s">
        <v>22</v>
      </c>
      <c r="G50" s="16" t="s">
        <v>1112</v>
      </c>
      <c r="H50" s="16" t="s">
        <v>1042</v>
      </c>
      <c r="I50" s="23" t="s">
        <v>1113</v>
      </c>
      <c r="J50" s="16">
        <v>1</v>
      </c>
      <c r="K50" s="51">
        <v>42634</v>
      </c>
      <c r="L50" s="51" t="s">
        <v>1002</v>
      </c>
      <c r="M50" s="51" t="s">
        <v>22</v>
      </c>
      <c r="N50" s="51" t="s">
        <v>1003</v>
      </c>
      <c r="O50" s="51" t="s">
        <v>1004</v>
      </c>
      <c r="P50" s="16"/>
    </row>
    <row r="51" spans="1:16" x14ac:dyDescent="0.25">
      <c r="A51" s="8">
        <v>45</v>
      </c>
      <c r="B51" s="13" t="s">
        <v>70</v>
      </c>
      <c r="C51" s="14" t="s">
        <v>21</v>
      </c>
      <c r="D51" s="21"/>
      <c r="E51" s="14" t="s">
        <v>22</v>
      </c>
      <c r="F51" s="16" t="s">
        <v>22</v>
      </c>
      <c r="G51" s="16" t="s">
        <v>1114</v>
      </c>
      <c r="H51" s="17" t="s">
        <v>1115</v>
      </c>
      <c r="I51" s="17" t="s">
        <v>1116</v>
      </c>
      <c r="J51" s="16">
        <v>2</v>
      </c>
      <c r="K51" s="51">
        <v>42725</v>
      </c>
      <c r="L51" s="51" t="s">
        <v>1002</v>
      </c>
      <c r="M51" s="51" t="s">
        <v>22</v>
      </c>
      <c r="N51" s="51" t="s">
        <v>1003</v>
      </c>
      <c r="O51" s="51" t="s">
        <v>1004</v>
      </c>
      <c r="P51" s="16"/>
    </row>
    <row r="52" spans="1:16" x14ac:dyDescent="0.25">
      <c r="A52" s="8">
        <v>46</v>
      </c>
      <c r="B52" s="13" t="s">
        <v>71</v>
      </c>
      <c r="C52" s="14" t="s">
        <v>21</v>
      </c>
      <c r="D52" s="21"/>
      <c r="E52" s="14" t="s">
        <v>22</v>
      </c>
      <c r="F52" s="16" t="s">
        <v>22</v>
      </c>
      <c r="G52" s="16" t="s">
        <v>1117</v>
      </c>
      <c r="H52" s="16" t="s">
        <v>1115</v>
      </c>
      <c r="I52" s="16" t="s">
        <v>1118</v>
      </c>
      <c r="J52" s="16">
        <v>2</v>
      </c>
      <c r="K52" s="51">
        <v>42725</v>
      </c>
      <c r="L52" s="51" t="s">
        <v>1002</v>
      </c>
      <c r="M52" s="51" t="s">
        <v>22</v>
      </c>
      <c r="N52" s="51" t="s">
        <v>1003</v>
      </c>
      <c r="O52" s="51" t="s">
        <v>1004</v>
      </c>
      <c r="P52" s="16"/>
    </row>
    <row r="53" spans="1:16" ht="25.5" x14ac:dyDescent="0.25">
      <c r="A53" s="8">
        <v>47</v>
      </c>
      <c r="B53" s="13" t="s">
        <v>72</v>
      </c>
      <c r="C53" s="14" t="s">
        <v>21</v>
      </c>
      <c r="D53" s="21"/>
      <c r="E53" s="14" t="s">
        <v>22</v>
      </c>
      <c r="F53" s="16" t="s">
        <v>22</v>
      </c>
      <c r="G53" s="16" t="s">
        <v>1119</v>
      </c>
      <c r="H53" s="16" t="s">
        <v>1120</v>
      </c>
      <c r="I53" s="16" t="s">
        <v>1121</v>
      </c>
      <c r="J53" s="17">
        <v>2</v>
      </c>
      <c r="K53" s="51">
        <v>42725</v>
      </c>
      <c r="L53" s="51" t="s">
        <v>1002</v>
      </c>
      <c r="M53" s="51" t="s">
        <v>22</v>
      </c>
      <c r="N53" s="51" t="s">
        <v>1003</v>
      </c>
      <c r="O53" s="51" t="s">
        <v>1004</v>
      </c>
      <c r="P53" s="16" t="s">
        <v>1051</v>
      </c>
    </row>
    <row r="54" spans="1:16" ht="25.5" x14ac:dyDescent="0.25">
      <c r="A54" s="8">
        <v>48</v>
      </c>
      <c r="B54" s="13" t="s">
        <v>74</v>
      </c>
      <c r="C54" s="14" t="s">
        <v>21</v>
      </c>
      <c r="D54" s="21"/>
      <c r="E54" s="14" t="s">
        <v>22</v>
      </c>
      <c r="F54" s="16" t="s">
        <v>22</v>
      </c>
      <c r="G54" s="16" t="s">
        <v>1122</v>
      </c>
      <c r="H54" s="16" t="s">
        <v>1120</v>
      </c>
      <c r="I54" s="16" t="s">
        <v>1118</v>
      </c>
      <c r="J54" s="17">
        <v>2</v>
      </c>
      <c r="K54" s="51">
        <v>42725</v>
      </c>
      <c r="L54" s="51" t="s">
        <v>1002</v>
      </c>
      <c r="M54" s="51" t="s">
        <v>22</v>
      </c>
      <c r="N54" s="51" t="s">
        <v>1003</v>
      </c>
      <c r="O54" s="51" t="s">
        <v>1004</v>
      </c>
      <c r="P54" s="16" t="s">
        <v>1051</v>
      </c>
    </row>
    <row r="55" spans="1:16" ht="25.5" x14ac:dyDescent="0.25">
      <c r="A55" s="8">
        <v>49</v>
      </c>
      <c r="B55" s="13" t="s">
        <v>75</v>
      </c>
      <c r="C55" s="14" t="s">
        <v>21</v>
      </c>
      <c r="D55" s="21"/>
      <c r="E55" s="14" t="s">
        <v>22</v>
      </c>
      <c r="F55" s="16" t="s">
        <v>22</v>
      </c>
      <c r="G55" s="16" t="s">
        <v>1123</v>
      </c>
      <c r="H55" s="17" t="s">
        <v>1124</v>
      </c>
      <c r="I55" s="17" t="s">
        <v>1125</v>
      </c>
      <c r="J55" s="17">
        <v>1</v>
      </c>
      <c r="K55" s="50">
        <v>42634</v>
      </c>
      <c r="L55" s="50" t="s">
        <v>1002</v>
      </c>
      <c r="M55" s="50" t="s">
        <v>22</v>
      </c>
      <c r="N55" s="50" t="s">
        <v>1003</v>
      </c>
      <c r="O55" s="50" t="s">
        <v>1004</v>
      </c>
      <c r="P55" s="16" t="s">
        <v>76</v>
      </c>
    </row>
    <row r="56" spans="1:16" x14ac:dyDescent="0.25">
      <c r="A56" s="8">
        <v>50</v>
      </c>
      <c r="B56" s="13" t="s">
        <v>77</v>
      </c>
      <c r="C56" s="14" t="s">
        <v>21</v>
      </c>
      <c r="D56" s="21"/>
      <c r="E56" s="14" t="s">
        <v>22</v>
      </c>
      <c r="F56" s="16" t="s">
        <v>22</v>
      </c>
      <c r="G56" s="16" t="s">
        <v>1039</v>
      </c>
      <c r="H56" s="17" t="s">
        <v>1124</v>
      </c>
      <c r="I56" s="17" t="s">
        <v>1040</v>
      </c>
      <c r="J56" s="17">
        <v>1</v>
      </c>
      <c r="K56" s="50">
        <v>42634</v>
      </c>
      <c r="L56" s="50" t="s">
        <v>1002</v>
      </c>
      <c r="M56" s="50" t="s">
        <v>22</v>
      </c>
      <c r="N56" s="50" t="s">
        <v>1003</v>
      </c>
      <c r="O56" s="50" t="s">
        <v>1004</v>
      </c>
      <c r="P56" s="16"/>
    </row>
    <row r="57" spans="1:16" x14ac:dyDescent="0.25">
      <c r="A57" s="8">
        <v>51</v>
      </c>
      <c r="B57" s="13" t="s">
        <v>78</v>
      </c>
      <c r="C57" s="14" t="s">
        <v>21</v>
      </c>
      <c r="D57" s="21"/>
      <c r="E57" s="14" t="s">
        <v>22</v>
      </c>
      <c r="F57" s="16" t="s">
        <v>22</v>
      </c>
      <c r="G57" s="16" t="s">
        <v>1126</v>
      </c>
      <c r="H57" s="17" t="s">
        <v>1124</v>
      </c>
      <c r="I57" s="17" t="s">
        <v>1013</v>
      </c>
      <c r="J57" s="17">
        <v>1</v>
      </c>
      <c r="K57" s="50">
        <v>42634</v>
      </c>
      <c r="L57" s="50" t="s">
        <v>1002</v>
      </c>
      <c r="M57" s="50" t="s">
        <v>22</v>
      </c>
      <c r="N57" s="50" t="s">
        <v>1003</v>
      </c>
      <c r="O57" s="50" t="s">
        <v>1004</v>
      </c>
      <c r="P57" s="16"/>
    </row>
    <row r="58" spans="1:16" x14ac:dyDescent="0.25">
      <c r="A58" s="8">
        <v>52</v>
      </c>
      <c r="B58" s="13" t="s">
        <v>79</v>
      </c>
      <c r="C58" s="14" t="s">
        <v>21</v>
      </c>
      <c r="D58" s="21"/>
      <c r="E58" s="14" t="s">
        <v>22</v>
      </c>
      <c r="F58" s="16" t="s">
        <v>22</v>
      </c>
      <c r="G58" s="16" t="s">
        <v>1127</v>
      </c>
      <c r="H58" s="17" t="s">
        <v>1124</v>
      </c>
      <c r="I58" s="17" t="s">
        <v>1015</v>
      </c>
      <c r="J58" s="17">
        <v>1</v>
      </c>
      <c r="K58" s="50">
        <v>42634</v>
      </c>
      <c r="L58" s="50" t="s">
        <v>1002</v>
      </c>
      <c r="M58" s="50" t="s">
        <v>22</v>
      </c>
      <c r="N58" s="50" t="s">
        <v>1003</v>
      </c>
      <c r="O58" s="50" t="s">
        <v>1004</v>
      </c>
      <c r="P58" s="16"/>
    </row>
    <row r="59" spans="1:16" x14ac:dyDescent="0.25">
      <c r="A59" s="8">
        <v>53</v>
      </c>
      <c r="B59" s="13" t="s">
        <v>80</v>
      </c>
      <c r="C59" s="14" t="s">
        <v>21</v>
      </c>
      <c r="D59" s="21"/>
      <c r="E59" s="14" t="s">
        <v>22</v>
      </c>
      <c r="F59" s="16" t="s">
        <v>22</v>
      </c>
      <c r="G59" s="16" t="s">
        <v>1128</v>
      </c>
      <c r="H59" s="17" t="s">
        <v>1124</v>
      </c>
      <c r="I59" s="17" t="s">
        <v>1017</v>
      </c>
      <c r="J59" s="17">
        <v>1</v>
      </c>
      <c r="K59" s="50">
        <v>42634</v>
      </c>
      <c r="L59" s="50" t="s">
        <v>1002</v>
      </c>
      <c r="M59" s="50" t="s">
        <v>22</v>
      </c>
      <c r="N59" s="50" t="s">
        <v>1003</v>
      </c>
      <c r="O59" s="50" t="s">
        <v>1004</v>
      </c>
      <c r="P59" s="16"/>
    </row>
    <row r="60" spans="1:16" ht="25.5" x14ac:dyDescent="0.25">
      <c r="A60" s="8">
        <v>54</v>
      </c>
      <c r="B60" s="13" t="s">
        <v>81</v>
      </c>
      <c r="C60" s="14"/>
      <c r="D60" s="21"/>
      <c r="E60" s="14" t="s">
        <v>21</v>
      </c>
      <c r="F60" s="16" t="s">
        <v>22</v>
      </c>
      <c r="G60" s="16" t="s">
        <v>1129</v>
      </c>
      <c r="H60" s="17" t="s">
        <v>1130</v>
      </c>
      <c r="I60" s="17" t="s">
        <v>1131</v>
      </c>
      <c r="J60" s="17">
        <v>3</v>
      </c>
      <c r="K60" s="50">
        <v>46012</v>
      </c>
      <c r="L60" s="50" t="s">
        <v>1132</v>
      </c>
      <c r="M60" s="50" t="s">
        <v>21</v>
      </c>
      <c r="N60" s="50" t="s">
        <v>1003</v>
      </c>
      <c r="O60" s="50" t="s">
        <v>1004</v>
      </c>
      <c r="P60" s="16" t="s">
        <v>1133</v>
      </c>
    </row>
    <row r="61" spans="1:16" x14ac:dyDescent="0.25">
      <c r="A61" s="8">
        <v>55</v>
      </c>
      <c r="B61" s="13" t="s">
        <v>83</v>
      </c>
      <c r="C61" s="14" t="s">
        <v>21</v>
      </c>
      <c r="D61" s="21"/>
      <c r="E61" s="14" t="s">
        <v>22</v>
      </c>
      <c r="F61" s="16" t="s">
        <v>22</v>
      </c>
      <c r="G61" s="16" t="s">
        <v>1134</v>
      </c>
      <c r="H61" s="17" t="s">
        <v>1042</v>
      </c>
      <c r="I61" s="17" t="s">
        <v>1135</v>
      </c>
      <c r="J61" s="17">
        <v>2</v>
      </c>
      <c r="K61" s="50">
        <v>42725</v>
      </c>
      <c r="L61" s="50" t="s">
        <v>1002</v>
      </c>
      <c r="M61" s="50" t="s">
        <v>22</v>
      </c>
      <c r="N61" s="50" t="s">
        <v>1003</v>
      </c>
      <c r="O61" s="50" t="s">
        <v>1067</v>
      </c>
      <c r="P61" s="16"/>
    </row>
    <row r="62" spans="1:16" x14ac:dyDescent="0.25">
      <c r="A62" s="8">
        <v>56</v>
      </c>
      <c r="B62" s="13" t="s">
        <v>85</v>
      </c>
      <c r="C62" s="14" t="s">
        <v>21</v>
      </c>
      <c r="D62" s="21"/>
      <c r="E62" s="14" t="s">
        <v>22</v>
      </c>
      <c r="F62" s="16" t="s">
        <v>22</v>
      </c>
      <c r="G62" s="16" t="s">
        <v>1136</v>
      </c>
      <c r="H62" s="17" t="s">
        <v>1042</v>
      </c>
      <c r="I62" s="17" t="s">
        <v>1137</v>
      </c>
      <c r="J62" s="17">
        <v>2</v>
      </c>
      <c r="K62" s="50">
        <v>42725</v>
      </c>
      <c r="L62" s="50" t="s">
        <v>1002</v>
      </c>
      <c r="M62" s="50" t="s">
        <v>22</v>
      </c>
      <c r="N62" s="50" t="s">
        <v>1003</v>
      </c>
      <c r="O62" s="50" t="s">
        <v>1067</v>
      </c>
      <c r="P62" s="16"/>
    </row>
    <row r="63" spans="1:16" ht="35.1" customHeight="1" x14ac:dyDescent="0.25">
      <c r="A63" s="8">
        <v>57</v>
      </c>
      <c r="B63" s="13" t="s">
        <v>86</v>
      </c>
      <c r="C63" s="14" t="s">
        <v>21</v>
      </c>
      <c r="D63" s="21"/>
      <c r="E63" s="14" t="s">
        <v>22</v>
      </c>
      <c r="F63" s="16" t="s">
        <v>22</v>
      </c>
      <c r="G63" s="16" t="s">
        <v>1138</v>
      </c>
      <c r="H63" s="17" t="s">
        <v>1042</v>
      </c>
      <c r="I63" s="17" t="s">
        <v>1139</v>
      </c>
      <c r="J63" s="17">
        <v>2</v>
      </c>
      <c r="K63" s="50">
        <v>42725</v>
      </c>
      <c r="L63" s="50" t="s">
        <v>1002</v>
      </c>
      <c r="M63" s="50" t="s">
        <v>22</v>
      </c>
      <c r="N63" s="50" t="s">
        <v>1003</v>
      </c>
      <c r="O63" s="50" t="s">
        <v>1004</v>
      </c>
      <c r="P63" s="16" t="s">
        <v>1140</v>
      </c>
    </row>
    <row r="64" spans="1:16" x14ac:dyDescent="0.25">
      <c r="A64" s="8">
        <v>58</v>
      </c>
      <c r="B64" s="13" t="s">
        <v>87</v>
      </c>
      <c r="C64" s="14" t="s">
        <v>21</v>
      </c>
      <c r="D64" s="21"/>
      <c r="E64" s="14" t="s">
        <v>22</v>
      </c>
      <c r="F64" s="16" t="s">
        <v>22</v>
      </c>
      <c r="G64" s="16" t="s">
        <v>1141</v>
      </c>
      <c r="H64" s="17" t="s">
        <v>1142</v>
      </c>
      <c r="I64" s="17" t="s">
        <v>1143</v>
      </c>
      <c r="J64" s="17">
        <v>2</v>
      </c>
      <c r="K64" s="50">
        <v>42725</v>
      </c>
      <c r="L64" s="50" t="s">
        <v>1002</v>
      </c>
      <c r="M64" s="50" t="s">
        <v>22</v>
      </c>
      <c r="N64" s="50" t="s">
        <v>1003</v>
      </c>
      <c r="O64" s="50" t="s">
        <v>1004</v>
      </c>
      <c r="P64" s="16" t="s">
        <v>1011</v>
      </c>
    </row>
    <row r="65" spans="1:16" ht="25.5" x14ac:dyDescent="0.25">
      <c r="A65" s="52"/>
      <c r="B65" s="9" t="s">
        <v>518</v>
      </c>
      <c r="C65" s="18">
        <v>6</v>
      </c>
      <c r="D65" s="24">
        <v>0</v>
      </c>
      <c r="E65" s="18">
        <v>0</v>
      </c>
      <c r="F65" s="25">
        <v>0</v>
      </c>
      <c r="G65" s="25"/>
      <c r="H65" s="25"/>
      <c r="I65" s="25"/>
      <c r="J65" s="25" t="s">
        <v>22</v>
      </c>
      <c r="K65" s="53" t="s">
        <v>22</v>
      </c>
      <c r="L65" s="53" t="s">
        <v>22</v>
      </c>
      <c r="M65" s="53" t="s">
        <v>22</v>
      </c>
      <c r="N65" s="53" t="s">
        <v>22</v>
      </c>
      <c r="O65" s="53" t="s">
        <v>22</v>
      </c>
      <c r="P65" s="20"/>
    </row>
    <row r="66" spans="1:16" x14ac:dyDescent="0.25">
      <c r="A66" s="8">
        <v>59</v>
      </c>
      <c r="B66" s="13" t="s">
        <v>88</v>
      </c>
      <c r="C66" s="14" t="s">
        <v>21</v>
      </c>
      <c r="D66" s="21"/>
      <c r="E66" s="14" t="s">
        <v>22</v>
      </c>
      <c r="F66" s="16" t="s">
        <v>22</v>
      </c>
      <c r="G66" s="16" t="s">
        <v>1144</v>
      </c>
      <c r="H66" s="17" t="s">
        <v>1145</v>
      </c>
      <c r="I66" s="17" t="s">
        <v>1146</v>
      </c>
      <c r="J66" s="17">
        <v>2</v>
      </c>
      <c r="K66" s="50">
        <v>42725</v>
      </c>
      <c r="L66" s="50" t="s">
        <v>1002</v>
      </c>
      <c r="M66" s="50" t="s">
        <v>22</v>
      </c>
      <c r="N66" s="50" t="s">
        <v>1003</v>
      </c>
      <c r="O66" s="50" t="s">
        <v>1004</v>
      </c>
      <c r="P66" s="16"/>
    </row>
    <row r="67" spans="1:16" x14ac:dyDescent="0.25">
      <c r="A67" s="8">
        <v>60</v>
      </c>
      <c r="B67" s="13" t="s">
        <v>89</v>
      </c>
      <c r="C67" s="14" t="s">
        <v>21</v>
      </c>
      <c r="D67" s="21"/>
      <c r="E67" s="14" t="s">
        <v>22</v>
      </c>
      <c r="F67" s="16" t="s">
        <v>22</v>
      </c>
      <c r="G67" s="16" t="s">
        <v>1147</v>
      </c>
      <c r="H67" s="17" t="s">
        <v>1145</v>
      </c>
      <c r="I67" s="17" t="s">
        <v>1148</v>
      </c>
      <c r="J67" s="17">
        <v>2</v>
      </c>
      <c r="K67" s="50">
        <v>42725</v>
      </c>
      <c r="L67" s="50" t="s">
        <v>1002</v>
      </c>
      <c r="M67" s="50" t="s">
        <v>22</v>
      </c>
      <c r="N67" s="50" t="s">
        <v>1003</v>
      </c>
      <c r="O67" s="50" t="s">
        <v>1004</v>
      </c>
      <c r="P67" s="16"/>
    </row>
    <row r="68" spans="1:16" x14ac:dyDescent="0.25">
      <c r="A68" s="8">
        <v>61</v>
      </c>
      <c r="B68" s="13" t="s">
        <v>90</v>
      </c>
      <c r="C68" s="14" t="s">
        <v>21</v>
      </c>
      <c r="D68" s="21"/>
      <c r="E68" s="14" t="s">
        <v>22</v>
      </c>
      <c r="F68" s="16" t="s">
        <v>22</v>
      </c>
      <c r="G68" s="16" t="s">
        <v>1149</v>
      </c>
      <c r="H68" s="17" t="s">
        <v>1150</v>
      </c>
      <c r="I68" s="17" t="s">
        <v>1151</v>
      </c>
      <c r="J68" s="17">
        <v>2</v>
      </c>
      <c r="K68" s="50">
        <v>42725</v>
      </c>
      <c r="L68" s="50" t="s">
        <v>1002</v>
      </c>
      <c r="M68" s="50" t="s">
        <v>22</v>
      </c>
      <c r="N68" s="50" t="s">
        <v>1003</v>
      </c>
      <c r="O68" s="50" t="s">
        <v>1004</v>
      </c>
      <c r="P68" s="16"/>
    </row>
    <row r="69" spans="1:16" x14ac:dyDescent="0.25">
      <c r="A69" s="8">
        <v>62</v>
      </c>
      <c r="B69" s="13" t="s">
        <v>91</v>
      </c>
      <c r="C69" s="14" t="s">
        <v>21</v>
      </c>
      <c r="D69" s="21"/>
      <c r="E69" s="14" t="s">
        <v>22</v>
      </c>
      <c r="F69" s="16" t="s">
        <v>22</v>
      </c>
      <c r="G69" s="16" t="s">
        <v>1152</v>
      </c>
      <c r="H69" s="17" t="s">
        <v>1150</v>
      </c>
      <c r="I69" s="17" t="s">
        <v>1153</v>
      </c>
      <c r="J69" s="17">
        <v>2</v>
      </c>
      <c r="K69" s="50">
        <v>42725</v>
      </c>
      <c r="L69" s="50" t="s">
        <v>1002</v>
      </c>
      <c r="M69" s="50" t="s">
        <v>22</v>
      </c>
      <c r="N69" s="50" t="s">
        <v>1003</v>
      </c>
      <c r="O69" s="50" t="s">
        <v>1004</v>
      </c>
      <c r="P69" s="16"/>
    </row>
    <row r="70" spans="1:16" x14ac:dyDescent="0.25">
      <c r="A70" s="8">
        <v>63</v>
      </c>
      <c r="B70" s="13" t="s">
        <v>92</v>
      </c>
      <c r="C70" s="14" t="s">
        <v>21</v>
      </c>
      <c r="D70" s="21"/>
      <c r="E70" s="14" t="s">
        <v>22</v>
      </c>
      <c r="F70" s="16" t="s">
        <v>22</v>
      </c>
      <c r="G70" s="16" t="s">
        <v>1154</v>
      </c>
      <c r="H70" s="17" t="s">
        <v>1150</v>
      </c>
      <c r="I70" s="17" t="s">
        <v>1155</v>
      </c>
      <c r="J70" s="17">
        <v>2</v>
      </c>
      <c r="K70" s="50">
        <v>42725</v>
      </c>
      <c r="L70" s="50" t="s">
        <v>1002</v>
      </c>
      <c r="M70" s="50" t="s">
        <v>22</v>
      </c>
      <c r="N70" s="50" t="s">
        <v>1003</v>
      </c>
      <c r="O70" s="50" t="s">
        <v>1004</v>
      </c>
      <c r="P70" s="16"/>
    </row>
    <row r="71" spans="1:16" x14ac:dyDescent="0.25">
      <c r="A71" s="8">
        <v>64</v>
      </c>
      <c r="B71" s="13" t="s">
        <v>93</v>
      </c>
      <c r="C71" s="14" t="s">
        <v>21</v>
      </c>
      <c r="D71" s="21"/>
      <c r="E71" s="14" t="s">
        <v>22</v>
      </c>
      <c r="F71" s="16" t="s">
        <v>22</v>
      </c>
      <c r="G71" s="16" t="s">
        <v>1156</v>
      </c>
      <c r="H71" s="17" t="s">
        <v>1150</v>
      </c>
      <c r="I71" s="17" t="s">
        <v>1157</v>
      </c>
      <c r="J71" s="17">
        <v>2</v>
      </c>
      <c r="K71" s="50">
        <v>42725</v>
      </c>
      <c r="L71" s="50" t="s">
        <v>1002</v>
      </c>
      <c r="M71" s="50" t="s">
        <v>22</v>
      </c>
      <c r="N71" s="50" t="s">
        <v>1003</v>
      </c>
      <c r="O71" s="50" t="s">
        <v>1004</v>
      </c>
      <c r="P71" s="16"/>
    </row>
    <row r="72" spans="1:16" x14ac:dyDescent="0.25">
      <c r="A72" s="52"/>
      <c r="B72" s="9" t="s">
        <v>526</v>
      </c>
      <c r="C72" s="18">
        <v>6</v>
      </c>
      <c r="D72" s="24">
        <v>0</v>
      </c>
      <c r="E72" s="18">
        <v>0</v>
      </c>
      <c r="F72" s="25">
        <v>0</v>
      </c>
      <c r="G72" s="25"/>
      <c r="H72" s="25"/>
      <c r="I72" s="25"/>
      <c r="J72" s="20" t="s">
        <v>22</v>
      </c>
      <c r="K72" s="52" t="s">
        <v>22</v>
      </c>
      <c r="L72" s="52" t="s">
        <v>22</v>
      </c>
      <c r="M72" s="52" t="s">
        <v>22</v>
      </c>
      <c r="N72" s="52" t="s">
        <v>22</v>
      </c>
      <c r="O72" s="52" t="s">
        <v>22</v>
      </c>
      <c r="P72" s="20"/>
    </row>
    <row r="73" spans="1:16" ht="25.5" x14ac:dyDescent="0.25">
      <c r="A73" s="8">
        <v>65</v>
      </c>
      <c r="B73" s="13" t="s">
        <v>94</v>
      </c>
      <c r="C73" s="14" t="s">
        <v>21</v>
      </c>
      <c r="D73" s="21"/>
      <c r="E73" s="14" t="s">
        <v>22</v>
      </c>
      <c r="F73" s="16" t="s">
        <v>22</v>
      </c>
      <c r="G73" s="16" t="s">
        <v>1158</v>
      </c>
      <c r="H73" s="17" t="s">
        <v>1159</v>
      </c>
      <c r="I73" s="17" t="s">
        <v>1073</v>
      </c>
      <c r="J73" s="17">
        <v>2</v>
      </c>
      <c r="K73" s="50">
        <v>42725</v>
      </c>
      <c r="L73" s="50" t="s">
        <v>1002</v>
      </c>
      <c r="M73" s="50" t="s">
        <v>22</v>
      </c>
      <c r="N73" s="50" t="s">
        <v>1003</v>
      </c>
      <c r="O73" s="50" t="s">
        <v>1004</v>
      </c>
      <c r="P73" s="16"/>
    </row>
    <row r="74" spans="1:16" x14ac:dyDescent="0.25">
      <c r="A74" s="8">
        <v>66</v>
      </c>
      <c r="B74" s="13" t="s">
        <v>95</v>
      </c>
      <c r="C74" s="14" t="s">
        <v>21</v>
      </c>
      <c r="D74" s="21"/>
      <c r="E74" s="14" t="s">
        <v>22</v>
      </c>
      <c r="F74" s="16" t="s">
        <v>22</v>
      </c>
      <c r="G74" s="16" t="s">
        <v>1160</v>
      </c>
      <c r="H74" s="17" t="s">
        <v>1159</v>
      </c>
      <c r="I74" s="17" t="s">
        <v>1161</v>
      </c>
      <c r="J74" s="17">
        <v>1</v>
      </c>
      <c r="K74" s="50">
        <v>42634</v>
      </c>
      <c r="L74" s="50" t="s">
        <v>1002</v>
      </c>
      <c r="M74" s="50" t="s">
        <v>22</v>
      </c>
      <c r="N74" s="50" t="s">
        <v>1003</v>
      </c>
      <c r="O74" s="50" t="s">
        <v>1004</v>
      </c>
      <c r="P74" s="16"/>
    </row>
    <row r="75" spans="1:16" x14ac:dyDescent="0.25">
      <c r="A75" s="8">
        <v>67</v>
      </c>
      <c r="B75" s="13" t="s">
        <v>96</v>
      </c>
      <c r="C75" s="14" t="s">
        <v>21</v>
      </c>
      <c r="D75" s="21"/>
      <c r="E75" s="14" t="s">
        <v>22</v>
      </c>
      <c r="F75" s="16" t="s">
        <v>22</v>
      </c>
      <c r="G75" s="16" t="s">
        <v>1162</v>
      </c>
      <c r="H75" s="17" t="s">
        <v>1159</v>
      </c>
      <c r="I75" s="17" t="s">
        <v>1163</v>
      </c>
      <c r="J75" s="17">
        <v>1</v>
      </c>
      <c r="K75" s="50">
        <v>42634</v>
      </c>
      <c r="L75" s="50" t="s">
        <v>1002</v>
      </c>
      <c r="M75" s="50" t="s">
        <v>22</v>
      </c>
      <c r="N75" s="50" t="s">
        <v>1003</v>
      </c>
      <c r="O75" s="50" t="s">
        <v>1004</v>
      </c>
      <c r="P75" s="16"/>
    </row>
    <row r="76" spans="1:16" ht="25.5" x14ac:dyDescent="0.25">
      <c r="A76" s="8">
        <v>68</v>
      </c>
      <c r="B76" s="13" t="s">
        <v>97</v>
      </c>
      <c r="C76" s="14" t="s">
        <v>21</v>
      </c>
      <c r="D76" s="21"/>
      <c r="E76" s="14" t="s">
        <v>22</v>
      </c>
      <c r="F76" s="16" t="s">
        <v>22</v>
      </c>
      <c r="G76" s="16" t="s">
        <v>1164</v>
      </c>
      <c r="H76" s="16" t="s">
        <v>1159</v>
      </c>
      <c r="I76" s="16" t="s">
        <v>1165</v>
      </c>
      <c r="J76" s="17">
        <v>2</v>
      </c>
      <c r="K76" s="50">
        <v>42725</v>
      </c>
      <c r="L76" s="50" t="s">
        <v>1002</v>
      </c>
      <c r="M76" s="50" t="s">
        <v>22</v>
      </c>
      <c r="N76" s="50" t="s">
        <v>1003</v>
      </c>
      <c r="O76" s="50" t="s">
        <v>1004</v>
      </c>
      <c r="P76" s="16" t="s">
        <v>1166</v>
      </c>
    </row>
    <row r="77" spans="1:16" x14ac:dyDescent="0.25">
      <c r="A77" s="8">
        <v>69</v>
      </c>
      <c r="B77" s="13" t="s">
        <v>98</v>
      </c>
      <c r="C77" s="14" t="s">
        <v>21</v>
      </c>
      <c r="D77" s="21"/>
      <c r="E77" s="14" t="s">
        <v>22</v>
      </c>
      <c r="F77" s="16" t="s">
        <v>22</v>
      </c>
      <c r="G77" s="16" t="s">
        <v>1020</v>
      </c>
      <c r="H77" s="17" t="s">
        <v>1167</v>
      </c>
      <c r="I77" s="17" t="s">
        <v>1168</v>
      </c>
      <c r="J77" s="17">
        <v>2</v>
      </c>
      <c r="K77" s="50">
        <v>42725</v>
      </c>
      <c r="L77" s="50" t="s">
        <v>1002</v>
      </c>
      <c r="M77" s="50" t="s">
        <v>22</v>
      </c>
      <c r="N77" s="50" t="s">
        <v>1003</v>
      </c>
      <c r="O77" s="50" t="s">
        <v>1004</v>
      </c>
      <c r="P77" s="16"/>
    </row>
    <row r="78" spans="1:16" x14ac:dyDescent="0.25">
      <c r="A78" s="8">
        <v>70</v>
      </c>
      <c r="B78" s="13" t="s">
        <v>99</v>
      </c>
      <c r="C78" s="14" t="s">
        <v>21</v>
      </c>
      <c r="D78" s="21"/>
      <c r="E78" s="14" t="s">
        <v>22</v>
      </c>
      <c r="F78" s="16" t="s">
        <v>22</v>
      </c>
      <c r="G78" s="16" t="s">
        <v>1023</v>
      </c>
      <c r="H78" s="17" t="s">
        <v>1167</v>
      </c>
      <c r="I78" s="17" t="s">
        <v>1169</v>
      </c>
      <c r="J78" s="17">
        <v>2</v>
      </c>
      <c r="K78" s="50">
        <v>42725</v>
      </c>
      <c r="L78" s="50" t="s">
        <v>1002</v>
      </c>
      <c r="M78" s="50" t="s">
        <v>22</v>
      </c>
      <c r="N78" s="50" t="s">
        <v>1003</v>
      </c>
      <c r="O78" s="50" t="s">
        <v>1004</v>
      </c>
      <c r="P78" s="16"/>
    </row>
    <row r="79" spans="1:16" x14ac:dyDescent="0.25">
      <c r="A79" s="52"/>
      <c r="B79" s="9" t="s">
        <v>535</v>
      </c>
      <c r="C79" s="18">
        <v>10</v>
      </c>
      <c r="D79" s="19">
        <v>0</v>
      </c>
      <c r="E79" s="18">
        <v>0</v>
      </c>
      <c r="F79" s="20">
        <v>0</v>
      </c>
      <c r="G79" s="20"/>
      <c r="H79" s="20"/>
      <c r="I79" s="25"/>
      <c r="J79" s="20" t="s">
        <v>22</v>
      </c>
      <c r="K79" s="52" t="s">
        <v>22</v>
      </c>
      <c r="L79" s="52" t="s">
        <v>22</v>
      </c>
      <c r="M79" s="52" t="s">
        <v>22</v>
      </c>
      <c r="N79" s="52" t="s">
        <v>22</v>
      </c>
      <c r="O79" s="52" t="s">
        <v>22</v>
      </c>
      <c r="P79" s="20"/>
    </row>
    <row r="80" spans="1:16" x14ac:dyDescent="0.25">
      <c r="A80" s="8">
        <v>71</v>
      </c>
      <c r="B80" s="13" t="s">
        <v>100</v>
      </c>
      <c r="C80" s="14" t="s">
        <v>21</v>
      </c>
      <c r="D80" s="21"/>
      <c r="E80" s="14" t="s">
        <v>22</v>
      </c>
      <c r="F80" s="16" t="s">
        <v>22</v>
      </c>
      <c r="G80" s="16" t="s">
        <v>1170</v>
      </c>
      <c r="H80" s="17" t="s">
        <v>1171</v>
      </c>
      <c r="I80" s="17" t="s">
        <v>1172</v>
      </c>
      <c r="J80" s="17">
        <v>1</v>
      </c>
      <c r="K80" s="50">
        <v>42634</v>
      </c>
      <c r="L80" s="50" t="s">
        <v>1002</v>
      </c>
      <c r="M80" s="50" t="s">
        <v>22</v>
      </c>
      <c r="N80" s="50" t="s">
        <v>1003</v>
      </c>
      <c r="O80" s="50" t="s">
        <v>1004</v>
      </c>
      <c r="P80" s="16"/>
    </row>
    <row r="81" spans="1:16" x14ac:dyDescent="0.25">
      <c r="A81" s="8">
        <v>72</v>
      </c>
      <c r="B81" s="13" t="s">
        <v>101</v>
      </c>
      <c r="C81" s="14" t="s">
        <v>21</v>
      </c>
      <c r="D81" s="21"/>
      <c r="E81" s="14" t="s">
        <v>22</v>
      </c>
      <c r="F81" s="16" t="s">
        <v>22</v>
      </c>
      <c r="G81" s="16" t="s">
        <v>1173</v>
      </c>
      <c r="H81" s="17" t="s">
        <v>1171</v>
      </c>
      <c r="I81" s="17" t="s">
        <v>1174</v>
      </c>
      <c r="J81" s="17">
        <v>1</v>
      </c>
      <c r="K81" s="50">
        <v>42634</v>
      </c>
      <c r="L81" s="50" t="s">
        <v>1002</v>
      </c>
      <c r="M81" s="50" t="s">
        <v>22</v>
      </c>
      <c r="N81" s="50" t="s">
        <v>1003</v>
      </c>
      <c r="O81" s="50" t="s">
        <v>1004</v>
      </c>
      <c r="P81" s="16"/>
    </row>
    <row r="82" spans="1:16" x14ac:dyDescent="0.25">
      <c r="A82" s="8">
        <v>73</v>
      </c>
      <c r="B82" s="13" t="s">
        <v>102</v>
      </c>
      <c r="C82" s="14" t="s">
        <v>21</v>
      </c>
      <c r="D82" s="21"/>
      <c r="E82" s="14" t="s">
        <v>22</v>
      </c>
      <c r="F82" s="16" t="s">
        <v>22</v>
      </c>
      <c r="G82" s="16" t="s">
        <v>1175</v>
      </c>
      <c r="H82" s="17" t="s">
        <v>1176</v>
      </c>
      <c r="I82" s="17" t="s">
        <v>1177</v>
      </c>
      <c r="J82" s="17">
        <v>1</v>
      </c>
      <c r="K82" s="50">
        <v>42634</v>
      </c>
      <c r="L82" s="50" t="s">
        <v>1002</v>
      </c>
      <c r="M82" s="50" t="s">
        <v>22</v>
      </c>
      <c r="N82" s="50" t="s">
        <v>1003</v>
      </c>
      <c r="O82" s="50" t="s">
        <v>1004</v>
      </c>
      <c r="P82" s="16"/>
    </row>
    <row r="83" spans="1:16" x14ac:dyDescent="0.25">
      <c r="A83" s="8">
        <v>74</v>
      </c>
      <c r="B83" s="13" t="s">
        <v>103</v>
      </c>
      <c r="C83" s="14" t="s">
        <v>21</v>
      </c>
      <c r="D83" s="21"/>
      <c r="E83" s="14" t="s">
        <v>22</v>
      </c>
      <c r="F83" s="16" t="s">
        <v>22</v>
      </c>
      <c r="G83" s="16" t="s">
        <v>1178</v>
      </c>
      <c r="H83" s="17" t="s">
        <v>1176</v>
      </c>
      <c r="I83" s="17" t="s">
        <v>1179</v>
      </c>
      <c r="J83" s="17">
        <v>1</v>
      </c>
      <c r="K83" s="50">
        <v>42634</v>
      </c>
      <c r="L83" s="50" t="s">
        <v>1002</v>
      </c>
      <c r="M83" s="50" t="s">
        <v>22</v>
      </c>
      <c r="N83" s="50" t="s">
        <v>1003</v>
      </c>
      <c r="O83" s="50" t="s">
        <v>1004</v>
      </c>
      <c r="P83" s="16"/>
    </row>
    <row r="84" spans="1:16" x14ac:dyDescent="0.25">
      <c r="A84" s="8">
        <v>75</v>
      </c>
      <c r="B84" s="13" t="s">
        <v>104</v>
      </c>
      <c r="C84" s="14" t="s">
        <v>21</v>
      </c>
      <c r="D84" s="21"/>
      <c r="E84" s="14" t="s">
        <v>22</v>
      </c>
      <c r="F84" s="16" t="s">
        <v>22</v>
      </c>
      <c r="G84" s="16" t="s">
        <v>1180</v>
      </c>
      <c r="H84" s="17" t="s">
        <v>1176</v>
      </c>
      <c r="I84" s="17" t="s">
        <v>1181</v>
      </c>
      <c r="J84" s="17">
        <v>1</v>
      </c>
      <c r="K84" s="50">
        <v>42634</v>
      </c>
      <c r="L84" s="50" t="s">
        <v>1002</v>
      </c>
      <c r="M84" s="50" t="s">
        <v>22</v>
      </c>
      <c r="N84" s="50" t="s">
        <v>1003</v>
      </c>
      <c r="O84" s="50" t="s">
        <v>1004</v>
      </c>
      <c r="P84" s="16" t="s">
        <v>1182</v>
      </c>
    </row>
    <row r="85" spans="1:16" x14ac:dyDescent="0.25">
      <c r="A85" s="8">
        <v>76</v>
      </c>
      <c r="B85" s="13" t="s">
        <v>105</v>
      </c>
      <c r="C85" s="14" t="s">
        <v>21</v>
      </c>
      <c r="D85" s="21"/>
      <c r="E85" s="14" t="s">
        <v>22</v>
      </c>
      <c r="F85" s="16" t="s">
        <v>22</v>
      </c>
      <c r="G85" s="16" t="s">
        <v>1183</v>
      </c>
      <c r="H85" s="17" t="s">
        <v>1176</v>
      </c>
      <c r="I85" s="17" t="s">
        <v>1184</v>
      </c>
      <c r="J85" s="17">
        <v>1</v>
      </c>
      <c r="K85" s="50">
        <v>42634</v>
      </c>
      <c r="L85" s="50" t="s">
        <v>1002</v>
      </c>
      <c r="M85" s="50" t="s">
        <v>22</v>
      </c>
      <c r="N85" s="50" t="s">
        <v>1003</v>
      </c>
      <c r="O85" s="50" t="s">
        <v>1004</v>
      </c>
      <c r="P85" s="16" t="s">
        <v>1182</v>
      </c>
    </row>
    <row r="86" spans="1:16" x14ac:dyDescent="0.25">
      <c r="A86" s="8">
        <v>77</v>
      </c>
      <c r="B86" s="13" t="s">
        <v>106</v>
      </c>
      <c r="C86" s="14" t="s">
        <v>21</v>
      </c>
      <c r="D86" s="21"/>
      <c r="E86" s="14" t="s">
        <v>22</v>
      </c>
      <c r="F86" s="16" t="s">
        <v>22</v>
      </c>
      <c r="G86" s="16" t="s">
        <v>1185</v>
      </c>
      <c r="H86" s="17" t="s">
        <v>1176</v>
      </c>
      <c r="I86" s="17" t="s">
        <v>1186</v>
      </c>
      <c r="J86" s="17">
        <v>1</v>
      </c>
      <c r="K86" s="50">
        <v>42634</v>
      </c>
      <c r="L86" s="50" t="s">
        <v>1002</v>
      </c>
      <c r="M86" s="50" t="s">
        <v>22</v>
      </c>
      <c r="N86" s="50" t="s">
        <v>1003</v>
      </c>
      <c r="O86" s="50" t="s">
        <v>1004</v>
      </c>
      <c r="P86" s="16"/>
    </row>
    <row r="87" spans="1:16" x14ac:dyDescent="0.25">
      <c r="A87" s="8">
        <v>78</v>
      </c>
      <c r="B87" s="13" t="s">
        <v>107</v>
      </c>
      <c r="C87" s="14" t="s">
        <v>21</v>
      </c>
      <c r="D87" s="21"/>
      <c r="E87" s="14" t="s">
        <v>22</v>
      </c>
      <c r="F87" s="16" t="s">
        <v>22</v>
      </c>
      <c r="G87" s="16" t="s">
        <v>1187</v>
      </c>
      <c r="H87" s="17" t="s">
        <v>1176</v>
      </c>
      <c r="I87" s="17" t="s">
        <v>1188</v>
      </c>
      <c r="J87" s="17">
        <v>1</v>
      </c>
      <c r="K87" s="50">
        <v>42634</v>
      </c>
      <c r="L87" s="50" t="s">
        <v>1002</v>
      </c>
      <c r="M87" s="50" t="s">
        <v>22</v>
      </c>
      <c r="N87" s="50" t="s">
        <v>1003</v>
      </c>
      <c r="O87" s="50" t="s">
        <v>1004</v>
      </c>
      <c r="P87" s="16" t="s">
        <v>1182</v>
      </c>
    </row>
    <row r="88" spans="1:16" x14ac:dyDescent="0.25">
      <c r="A88" s="8">
        <v>79</v>
      </c>
      <c r="B88" s="13" t="s">
        <v>108</v>
      </c>
      <c r="C88" s="14" t="s">
        <v>21</v>
      </c>
      <c r="D88" s="21"/>
      <c r="E88" s="14" t="s">
        <v>22</v>
      </c>
      <c r="F88" s="16" t="s">
        <v>22</v>
      </c>
      <c r="G88" s="16" t="s">
        <v>1189</v>
      </c>
      <c r="H88" s="17" t="s">
        <v>1190</v>
      </c>
      <c r="I88" s="17" t="s">
        <v>1191</v>
      </c>
      <c r="J88" s="17">
        <v>1</v>
      </c>
      <c r="K88" s="50">
        <v>42634</v>
      </c>
      <c r="L88" s="50" t="s">
        <v>1002</v>
      </c>
      <c r="M88" s="50" t="s">
        <v>22</v>
      </c>
      <c r="N88" s="50" t="s">
        <v>1003</v>
      </c>
      <c r="O88" s="50" t="s">
        <v>1004</v>
      </c>
      <c r="P88" s="16"/>
    </row>
    <row r="89" spans="1:16" x14ac:dyDescent="0.25">
      <c r="A89" s="8">
        <v>80</v>
      </c>
      <c r="B89" s="13" t="s">
        <v>109</v>
      </c>
      <c r="C89" s="14" t="s">
        <v>21</v>
      </c>
      <c r="D89" s="21"/>
      <c r="E89" s="14" t="s">
        <v>22</v>
      </c>
      <c r="F89" s="16" t="s">
        <v>22</v>
      </c>
      <c r="G89" s="16" t="s">
        <v>1192</v>
      </c>
      <c r="H89" s="17" t="s">
        <v>1190</v>
      </c>
      <c r="I89" s="17" t="s">
        <v>1069</v>
      </c>
      <c r="J89" s="17">
        <v>1</v>
      </c>
      <c r="K89" s="50">
        <v>42634</v>
      </c>
      <c r="L89" s="50" t="s">
        <v>1002</v>
      </c>
      <c r="M89" s="50" t="s">
        <v>22</v>
      </c>
      <c r="N89" s="50" t="s">
        <v>1003</v>
      </c>
      <c r="O89" s="50" t="s">
        <v>1004</v>
      </c>
      <c r="P89" s="16"/>
    </row>
    <row r="90" spans="1:16" x14ac:dyDescent="0.25">
      <c r="A90" s="52"/>
      <c r="B90" s="9" t="s">
        <v>548</v>
      </c>
      <c r="C90" s="18">
        <v>23</v>
      </c>
      <c r="D90" s="19">
        <v>0</v>
      </c>
      <c r="E90" s="18">
        <v>0</v>
      </c>
      <c r="F90" s="20">
        <v>0</v>
      </c>
      <c r="G90" s="20"/>
      <c r="H90" s="20"/>
      <c r="I90" s="25"/>
      <c r="J90" s="20" t="s">
        <v>22</v>
      </c>
      <c r="K90" s="52" t="s">
        <v>22</v>
      </c>
      <c r="L90" s="52" t="s">
        <v>22</v>
      </c>
      <c r="M90" s="52" t="s">
        <v>22</v>
      </c>
      <c r="N90" s="52" t="s">
        <v>22</v>
      </c>
      <c r="O90" s="52" t="s">
        <v>22</v>
      </c>
      <c r="P90" s="20"/>
    </row>
    <row r="91" spans="1:16" x14ac:dyDescent="0.25">
      <c r="A91" s="8">
        <v>81</v>
      </c>
      <c r="B91" s="13" t="s">
        <v>110</v>
      </c>
      <c r="C91" s="14" t="s">
        <v>21</v>
      </c>
      <c r="D91" s="21"/>
      <c r="E91" s="14" t="s">
        <v>22</v>
      </c>
      <c r="F91" s="16" t="s">
        <v>22</v>
      </c>
      <c r="G91" s="16" t="s">
        <v>1193</v>
      </c>
      <c r="H91" s="17" t="s">
        <v>1194</v>
      </c>
      <c r="I91" s="17" t="s">
        <v>1195</v>
      </c>
      <c r="J91" s="17">
        <v>1</v>
      </c>
      <c r="K91" s="50">
        <v>42634</v>
      </c>
      <c r="L91" s="50" t="s">
        <v>1002</v>
      </c>
      <c r="M91" s="50" t="s">
        <v>22</v>
      </c>
      <c r="N91" s="50" t="s">
        <v>1003</v>
      </c>
      <c r="O91" s="50" t="s">
        <v>1004</v>
      </c>
      <c r="P91" s="16"/>
    </row>
    <row r="92" spans="1:16" x14ac:dyDescent="0.25">
      <c r="A92" s="8">
        <v>82</v>
      </c>
      <c r="B92" s="13" t="s">
        <v>111</v>
      </c>
      <c r="C92" s="14" t="s">
        <v>21</v>
      </c>
      <c r="D92" s="21"/>
      <c r="E92" s="14" t="s">
        <v>22</v>
      </c>
      <c r="F92" s="16" t="s">
        <v>22</v>
      </c>
      <c r="G92" s="16" t="s">
        <v>1196</v>
      </c>
      <c r="H92" s="17" t="s">
        <v>1194</v>
      </c>
      <c r="I92" s="17" t="s">
        <v>1197</v>
      </c>
      <c r="J92" s="17">
        <v>1</v>
      </c>
      <c r="K92" s="50">
        <v>42634</v>
      </c>
      <c r="L92" s="50" t="s">
        <v>1002</v>
      </c>
      <c r="M92" s="50" t="s">
        <v>22</v>
      </c>
      <c r="N92" s="50" t="s">
        <v>1003</v>
      </c>
      <c r="O92" s="50" t="s">
        <v>1004</v>
      </c>
      <c r="P92" s="16"/>
    </row>
    <row r="93" spans="1:16" x14ac:dyDescent="0.25">
      <c r="A93" s="8">
        <v>83</v>
      </c>
      <c r="B93" s="13" t="s">
        <v>112</v>
      </c>
      <c r="C93" s="14" t="s">
        <v>21</v>
      </c>
      <c r="D93" s="21"/>
      <c r="E93" s="14" t="s">
        <v>22</v>
      </c>
      <c r="F93" s="16" t="s">
        <v>22</v>
      </c>
      <c r="G93" s="16" t="s">
        <v>1198</v>
      </c>
      <c r="H93" s="17" t="s">
        <v>1194</v>
      </c>
      <c r="I93" s="17" t="s">
        <v>1199</v>
      </c>
      <c r="J93" s="17">
        <v>1</v>
      </c>
      <c r="K93" s="50">
        <v>42634</v>
      </c>
      <c r="L93" s="50" t="s">
        <v>1002</v>
      </c>
      <c r="M93" s="50" t="s">
        <v>22</v>
      </c>
      <c r="N93" s="50" t="s">
        <v>1003</v>
      </c>
      <c r="O93" s="50" t="s">
        <v>1004</v>
      </c>
      <c r="P93" s="16"/>
    </row>
    <row r="94" spans="1:16" x14ac:dyDescent="0.25">
      <c r="A94" s="8">
        <v>84</v>
      </c>
      <c r="B94" s="13" t="s">
        <v>113</v>
      </c>
      <c r="C94" s="14" t="s">
        <v>21</v>
      </c>
      <c r="D94" s="21"/>
      <c r="E94" s="14" t="s">
        <v>22</v>
      </c>
      <c r="F94" s="16" t="s">
        <v>22</v>
      </c>
      <c r="G94" s="16" t="s">
        <v>1200</v>
      </c>
      <c r="H94" s="17" t="s">
        <v>1194</v>
      </c>
      <c r="I94" s="17" t="s">
        <v>1201</v>
      </c>
      <c r="J94" s="17">
        <v>1</v>
      </c>
      <c r="K94" s="50">
        <v>42634</v>
      </c>
      <c r="L94" s="50" t="s">
        <v>1002</v>
      </c>
      <c r="M94" s="50" t="s">
        <v>22</v>
      </c>
      <c r="N94" s="50" t="s">
        <v>1003</v>
      </c>
      <c r="O94" s="50" t="s">
        <v>1004</v>
      </c>
      <c r="P94" s="16"/>
    </row>
    <row r="95" spans="1:16" ht="90" customHeight="1" x14ac:dyDescent="0.25">
      <c r="A95" s="8">
        <v>85</v>
      </c>
      <c r="B95" s="13" t="s">
        <v>114</v>
      </c>
      <c r="C95" s="14" t="s">
        <v>21</v>
      </c>
      <c r="D95" s="21"/>
      <c r="E95" s="14" t="s">
        <v>22</v>
      </c>
      <c r="F95" s="16" t="s">
        <v>22</v>
      </c>
      <c r="G95" s="16" t="s">
        <v>1202</v>
      </c>
      <c r="H95" s="17" t="s">
        <v>1194</v>
      </c>
      <c r="I95" s="17" t="s">
        <v>1203</v>
      </c>
      <c r="J95" s="17" t="s">
        <v>1202</v>
      </c>
      <c r="K95" s="17" t="s">
        <v>1202</v>
      </c>
      <c r="L95" s="17" t="s">
        <v>1202</v>
      </c>
      <c r="M95" s="50" t="s">
        <v>22</v>
      </c>
      <c r="N95" s="50" t="s">
        <v>1003</v>
      </c>
      <c r="O95" s="17" t="s">
        <v>1067</v>
      </c>
      <c r="P95" s="67" t="s">
        <v>1204</v>
      </c>
    </row>
    <row r="96" spans="1:16" x14ac:dyDescent="0.25">
      <c r="A96" s="8">
        <v>86</v>
      </c>
      <c r="B96" s="13" t="s">
        <v>116</v>
      </c>
      <c r="C96" s="14" t="s">
        <v>21</v>
      </c>
      <c r="D96" s="21"/>
      <c r="E96" s="14" t="s">
        <v>22</v>
      </c>
      <c r="F96" s="16" t="s">
        <v>22</v>
      </c>
      <c r="G96" s="16" t="s">
        <v>1205</v>
      </c>
      <c r="H96" s="17" t="s">
        <v>1194</v>
      </c>
      <c r="I96" s="17" t="s">
        <v>1179</v>
      </c>
      <c r="J96" s="17">
        <v>1</v>
      </c>
      <c r="K96" s="50">
        <v>42634</v>
      </c>
      <c r="L96" s="50" t="s">
        <v>1002</v>
      </c>
      <c r="M96" s="50" t="s">
        <v>22</v>
      </c>
      <c r="N96" s="50" t="s">
        <v>1003</v>
      </c>
      <c r="O96" s="50" t="s">
        <v>1004</v>
      </c>
      <c r="P96" s="16"/>
    </row>
    <row r="97" spans="1:16" x14ac:dyDescent="0.25">
      <c r="A97" s="8">
        <v>87</v>
      </c>
      <c r="B97" s="13" t="s">
        <v>117</v>
      </c>
      <c r="C97" s="14" t="s">
        <v>21</v>
      </c>
      <c r="D97" s="21"/>
      <c r="E97" s="14" t="s">
        <v>22</v>
      </c>
      <c r="F97" s="16" t="s">
        <v>22</v>
      </c>
      <c r="G97" s="16" t="s">
        <v>1206</v>
      </c>
      <c r="H97" s="17" t="s">
        <v>1194</v>
      </c>
      <c r="I97" s="16" t="s">
        <v>1199</v>
      </c>
      <c r="J97" s="16">
        <v>1</v>
      </c>
      <c r="K97" s="51">
        <v>42634</v>
      </c>
      <c r="L97" s="51" t="s">
        <v>1002</v>
      </c>
      <c r="M97" s="51" t="s">
        <v>22</v>
      </c>
      <c r="N97" s="51" t="s">
        <v>1003</v>
      </c>
      <c r="O97" s="51" t="s">
        <v>1004</v>
      </c>
      <c r="P97" s="16"/>
    </row>
    <row r="98" spans="1:16" x14ac:dyDescent="0.25">
      <c r="A98" s="8">
        <v>88</v>
      </c>
      <c r="B98" s="13" t="s">
        <v>118</v>
      </c>
      <c r="C98" s="14" t="s">
        <v>21</v>
      </c>
      <c r="D98" s="21"/>
      <c r="E98" s="14" t="s">
        <v>22</v>
      </c>
      <c r="F98" s="16" t="s">
        <v>22</v>
      </c>
      <c r="G98" s="16" t="s">
        <v>1207</v>
      </c>
      <c r="H98" s="17" t="s">
        <v>1194</v>
      </c>
      <c r="I98" s="16" t="s">
        <v>1201</v>
      </c>
      <c r="J98" s="16">
        <v>1</v>
      </c>
      <c r="K98" s="51">
        <v>42634</v>
      </c>
      <c r="L98" s="51" t="s">
        <v>1002</v>
      </c>
      <c r="M98" s="51" t="s">
        <v>22</v>
      </c>
      <c r="N98" s="51" t="s">
        <v>1003</v>
      </c>
      <c r="O98" s="51" t="s">
        <v>1004</v>
      </c>
      <c r="P98" s="16"/>
    </row>
    <row r="99" spans="1:16" x14ac:dyDescent="0.25">
      <c r="A99" s="8">
        <v>89</v>
      </c>
      <c r="B99" s="13" t="s">
        <v>119</v>
      </c>
      <c r="C99" s="14" t="s">
        <v>21</v>
      </c>
      <c r="D99" s="21"/>
      <c r="E99" s="14" t="s">
        <v>22</v>
      </c>
      <c r="F99" s="16" t="s">
        <v>22</v>
      </c>
      <c r="G99" s="16" t="s">
        <v>1208</v>
      </c>
      <c r="H99" s="17" t="s">
        <v>1194</v>
      </c>
      <c r="I99" s="16" t="s">
        <v>1209</v>
      </c>
      <c r="J99" s="16">
        <v>1</v>
      </c>
      <c r="K99" s="51">
        <v>42634</v>
      </c>
      <c r="L99" s="51" t="s">
        <v>1002</v>
      </c>
      <c r="M99" s="51" t="s">
        <v>22</v>
      </c>
      <c r="N99" s="51" t="s">
        <v>1003</v>
      </c>
      <c r="O99" s="51" t="s">
        <v>1004</v>
      </c>
      <c r="P99" s="16"/>
    </row>
    <row r="100" spans="1:16" x14ac:dyDescent="0.25">
      <c r="A100" s="8">
        <v>90</v>
      </c>
      <c r="B100" s="13" t="s">
        <v>120</v>
      </c>
      <c r="C100" s="14" t="s">
        <v>21</v>
      </c>
      <c r="D100" s="21"/>
      <c r="E100" s="14" t="s">
        <v>22</v>
      </c>
      <c r="F100" s="16" t="s">
        <v>22</v>
      </c>
      <c r="G100" s="16" t="s">
        <v>1210</v>
      </c>
      <c r="H100" s="16" t="s">
        <v>1211</v>
      </c>
      <c r="I100" s="16" t="s">
        <v>1212</v>
      </c>
      <c r="J100" s="16">
        <v>1</v>
      </c>
      <c r="K100" s="51">
        <v>42634</v>
      </c>
      <c r="L100" s="51" t="s">
        <v>1002</v>
      </c>
      <c r="M100" s="51" t="s">
        <v>22</v>
      </c>
      <c r="N100" s="51" t="s">
        <v>1003</v>
      </c>
      <c r="O100" s="51" t="s">
        <v>1004</v>
      </c>
      <c r="P100" s="16"/>
    </row>
    <row r="101" spans="1:16" x14ac:dyDescent="0.25">
      <c r="A101" s="8">
        <v>91</v>
      </c>
      <c r="B101" s="13" t="s">
        <v>121</v>
      </c>
      <c r="C101" s="14" t="s">
        <v>21</v>
      </c>
      <c r="D101" s="21"/>
      <c r="E101" s="14" t="s">
        <v>22</v>
      </c>
      <c r="F101" s="16" t="s">
        <v>22</v>
      </c>
      <c r="G101" s="16" t="s">
        <v>1213</v>
      </c>
      <c r="H101" s="17" t="s">
        <v>1194</v>
      </c>
      <c r="I101" s="16" t="s">
        <v>1214</v>
      </c>
      <c r="J101" s="16">
        <v>1</v>
      </c>
      <c r="K101" s="51">
        <v>42634</v>
      </c>
      <c r="L101" s="51" t="s">
        <v>1002</v>
      </c>
      <c r="M101" s="51" t="s">
        <v>22</v>
      </c>
      <c r="N101" s="51" t="s">
        <v>1003</v>
      </c>
      <c r="O101" s="51" t="s">
        <v>1004</v>
      </c>
      <c r="P101" s="16"/>
    </row>
    <row r="102" spans="1:16" x14ac:dyDescent="0.25">
      <c r="A102" s="8">
        <v>92</v>
      </c>
      <c r="B102" s="13" t="s">
        <v>122</v>
      </c>
      <c r="C102" s="14" t="s">
        <v>21</v>
      </c>
      <c r="D102" s="21"/>
      <c r="E102" s="14" t="s">
        <v>22</v>
      </c>
      <c r="F102" s="16" t="s">
        <v>22</v>
      </c>
      <c r="G102" s="16" t="s">
        <v>1215</v>
      </c>
      <c r="H102" s="17" t="s">
        <v>1216</v>
      </c>
      <c r="I102" s="17" t="s">
        <v>1217</v>
      </c>
      <c r="J102" s="17">
        <v>1</v>
      </c>
      <c r="K102" s="50">
        <v>42634</v>
      </c>
      <c r="L102" s="50" t="s">
        <v>1002</v>
      </c>
      <c r="M102" s="50" t="s">
        <v>22</v>
      </c>
      <c r="N102" s="50" t="s">
        <v>1003</v>
      </c>
      <c r="O102" s="50" t="s">
        <v>1004</v>
      </c>
      <c r="P102" s="16"/>
    </row>
    <row r="103" spans="1:16" x14ac:dyDescent="0.25">
      <c r="A103" s="8">
        <v>93</v>
      </c>
      <c r="B103" s="13" t="s">
        <v>123</v>
      </c>
      <c r="C103" s="14" t="s">
        <v>21</v>
      </c>
      <c r="D103" s="21"/>
      <c r="E103" s="14" t="s">
        <v>22</v>
      </c>
      <c r="F103" s="16" t="s">
        <v>22</v>
      </c>
      <c r="G103" s="16" t="s">
        <v>1218</v>
      </c>
      <c r="H103" s="17" t="s">
        <v>1219</v>
      </c>
      <c r="I103" s="17" t="s">
        <v>1220</v>
      </c>
      <c r="J103" s="17">
        <v>1</v>
      </c>
      <c r="K103" s="50">
        <v>42634</v>
      </c>
      <c r="L103" s="50" t="s">
        <v>1002</v>
      </c>
      <c r="M103" s="50" t="s">
        <v>22</v>
      </c>
      <c r="N103" s="50" t="s">
        <v>1003</v>
      </c>
      <c r="O103" s="50" t="s">
        <v>1004</v>
      </c>
      <c r="P103" s="16"/>
    </row>
    <row r="104" spans="1:16" x14ac:dyDescent="0.25">
      <c r="A104" s="8">
        <v>94</v>
      </c>
      <c r="B104" s="13" t="s">
        <v>124</v>
      </c>
      <c r="C104" s="14" t="s">
        <v>21</v>
      </c>
      <c r="D104" s="21"/>
      <c r="E104" s="14" t="s">
        <v>22</v>
      </c>
      <c r="F104" s="16" t="s">
        <v>22</v>
      </c>
      <c r="G104" s="16" t="s">
        <v>1221</v>
      </c>
      <c r="H104" s="17" t="s">
        <v>1194</v>
      </c>
      <c r="I104" s="17" t="s">
        <v>1177</v>
      </c>
      <c r="J104" s="17">
        <v>1</v>
      </c>
      <c r="K104" s="50">
        <v>42634</v>
      </c>
      <c r="L104" s="50" t="s">
        <v>1002</v>
      </c>
      <c r="M104" s="50" t="s">
        <v>22</v>
      </c>
      <c r="N104" s="50" t="s">
        <v>1003</v>
      </c>
      <c r="O104" s="50" t="s">
        <v>1004</v>
      </c>
      <c r="P104" s="16"/>
    </row>
    <row r="105" spans="1:16" x14ac:dyDescent="0.25">
      <c r="A105" s="8">
        <v>95</v>
      </c>
      <c r="B105" s="13" t="s">
        <v>125</v>
      </c>
      <c r="C105" s="14" t="s">
        <v>21</v>
      </c>
      <c r="D105" s="21"/>
      <c r="E105" s="14" t="s">
        <v>22</v>
      </c>
      <c r="F105" s="16" t="s">
        <v>22</v>
      </c>
      <c r="G105" s="16" t="s">
        <v>1222</v>
      </c>
      <c r="H105" s="17" t="s">
        <v>1194</v>
      </c>
      <c r="I105" s="17" t="s">
        <v>1179</v>
      </c>
      <c r="J105" s="17">
        <v>1</v>
      </c>
      <c r="K105" s="50">
        <v>42634</v>
      </c>
      <c r="L105" s="50" t="s">
        <v>1002</v>
      </c>
      <c r="M105" s="50" t="s">
        <v>22</v>
      </c>
      <c r="N105" s="50" t="s">
        <v>1003</v>
      </c>
      <c r="O105" s="50" t="s">
        <v>1004</v>
      </c>
      <c r="P105" s="16"/>
    </row>
    <row r="106" spans="1:16" x14ac:dyDescent="0.25">
      <c r="A106" s="8">
        <v>96</v>
      </c>
      <c r="B106" s="13" t="s">
        <v>126</v>
      </c>
      <c r="C106" s="14" t="s">
        <v>21</v>
      </c>
      <c r="D106" s="21"/>
      <c r="E106" s="14" t="s">
        <v>22</v>
      </c>
      <c r="F106" s="16" t="s">
        <v>22</v>
      </c>
      <c r="G106" s="16" t="s">
        <v>1223</v>
      </c>
      <c r="H106" s="17" t="s">
        <v>1194</v>
      </c>
      <c r="I106" s="17" t="s">
        <v>1224</v>
      </c>
      <c r="J106" s="17">
        <v>1</v>
      </c>
      <c r="K106" s="50">
        <v>42634</v>
      </c>
      <c r="L106" s="50" t="s">
        <v>1002</v>
      </c>
      <c r="M106" s="50" t="s">
        <v>22</v>
      </c>
      <c r="N106" s="50" t="s">
        <v>1003</v>
      </c>
      <c r="O106" s="50" t="s">
        <v>1004</v>
      </c>
      <c r="P106" s="16"/>
    </row>
    <row r="107" spans="1:16" x14ac:dyDescent="0.25">
      <c r="A107" s="8">
        <v>97</v>
      </c>
      <c r="B107" s="13" t="s">
        <v>127</v>
      </c>
      <c r="C107" s="14" t="s">
        <v>21</v>
      </c>
      <c r="D107" s="21"/>
      <c r="E107" s="14" t="s">
        <v>22</v>
      </c>
      <c r="F107" s="16" t="s">
        <v>22</v>
      </c>
      <c r="G107" s="16" t="s">
        <v>1225</v>
      </c>
      <c r="H107" s="17" t="s">
        <v>1226</v>
      </c>
      <c r="I107" s="17" t="s">
        <v>1227</v>
      </c>
      <c r="J107" s="17">
        <v>1</v>
      </c>
      <c r="K107" s="50">
        <v>42634</v>
      </c>
      <c r="L107" s="50" t="s">
        <v>1002</v>
      </c>
      <c r="M107" s="50" t="s">
        <v>22</v>
      </c>
      <c r="N107" s="50" t="s">
        <v>1003</v>
      </c>
      <c r="O107" s="50" t="s">
        <v>1004</v>
      </c>
      <c r="P107" s="16"/>
    </row>
    <row r="108" spans="1:16" x14ac:dyDescent="0.25">
      <c r="A108" s="8">
        <v>98</v>
      </c>
      <c r="B108" s="13" t="s">
        <v>128</v>
      </c>
      <c r="C108" s="14" t="s">
        <v>21</v>
      </c>
      <c r="D108" s="21"/>
      <c r="E108" s="14" t="s">
        <v>22</v>
      </c>
      <c r="F108" s="16" t="s">
        <v>22</v>
      </c>
      <c r="G108" s="16" t="s">
        <v>1228</v>
      </c>
      <c r="H108" s="17" t="s">
        <v>1211</v>
      </c>
      <c r="I108" s="17" t="s">
        <v>1229</v>
      </c>
      <c r="J108" s="17">
        <v>1</v>
      </c>
      <c r="K108" s="50">
        <v>42634</v>
      </c>
      <c r="L108" s="50" t="s">
        <v>1002</v>
      </c>
      <c r="M108" s="50" t="s">
        <v>22</v>
      </c>
      <c r="N108" s="50" t="s">
        <v>1003</v>
      </c>
      <c r="O108" s="50" t="s">
        <v>1004</v>
      </c>
      <c r="P108" s="16" t="s">
        <v>1230</v>
      </c>
    </row>
    <row r="109" spans="1:16" ht="25.5" x14ac:dyDescent="0.25">
      <c r="A109" s="8">
        <v>99</v>
      </c>
      <c r="B109" s="13" t="s">
        <v>129</v>
      </c>
      <c r="C109" s="14" t="s">
        <v>21</v>
      </c>
      <c r="D109" s="21"/>
      <c r="E109" s="14" t="s">
        <v>22</v>
      </c>
      <c r="F109" s="16" t="s">
        <v>22</v>
      </c>
      <c r="G109" s="16" t="s">
        <v>1231</v>
      </c>
      <c r="H109" s="17" t="s">
        <v>1211</v>
      </c>
      <c r="I109" s="17" t="s">
        <v>1232</v>
      </c>
      <c r="J109" s="17">
        <v>1</v>
      </c>
      <c r="K109" s="50">
        <v>42634</v>
      </c>
      <c r="L109" s="50" t="s">
        <v>1002</v>
      </c>
      <c r="M109" s="50" t="s">
        <v>22</v>
      </c>
      <c r="N109" s="50" t="s">
        <v>1003</v>
      </c>
      <c r="O109" s="50" t="s">
        <v>1004</v>
      </c>
      <c r="P109" s="16"/>
    </row>
    <row r="110" spans="1:16" x14ac:dyDescent="0.25">
      <c r="A110" s="8">
        <v>100</v>
      </c>
      <c r="B110" s="13" t="s">
        <v>130</v>
      </c>
      <c r="C110" s="14" t="s">
        <v>21</v>
      </c>
      <c r="D110" s="21"/>
      <c r="E110" s="14" t="s">
        <v>22</v>
      </c>
      <c r="F110" s="16" t="s">
        <v>22</v>
      </c>
      <c r="G110" s="16" t="s">
        <v>1233</v>
      </c>
      <c r="H110" s="17" t="s">
        <v>1211</v>
      </c>
      <c r="I110" s="17" t="s">
        <v>1234</v>
      </c>
      <c r="J110" s="17">
        <v>1</v>
      </c>
      <c r="K110" s="50">
        <v>42634</v>
      </c>
      <c r="L110" s="50" t="s">
        <v>1002</v>
      </c>
      <c r="M110" s="50" t="s">
        <v>22</v>
      </c>
      <c r="N110" s="50" t="s">
        <v>1003</v>
      </c>
      <c r="O110" s="50" t="s">
        <v>1004</v>
      </c>
      <c r="P110" s="16"/>
    </row>
    <row r="111" spans="1:16" x14ac:dyDescent="0.25">
      <c r="A111" s="8">
        <v>101</v>
      </c>
      <c r="B111" s="13" t="s">
        <v>131</v>
      </c>
      <c r="C111" s="14" t="s">
        <v>21</v>
      </c>
      <c r="D111" s="21"/>
      <c r="E111" s="14" t="s">
        <v>22</v>
      </c>
      <c r="F111" s="16" t="s">
        <v>22</v>
      </c>
      <c r="G111" s="16" t="s">
        <v>1235</v>
      </c>
      <c r="H111" s="16" t="s">
        <v>1211</v>
      </c>
      <c r="I111" s="16" t="s">
        <v>1236</v>
      </c>
      <c r="J111" s="16">
        <v>1</v>
      </c>
      <c r="K111" s="51">
        <v>42634</v>
      </c>
      <c r="L111" s="51" t="s">
        <v>1002</v>
      </c>
      <c r="M111" s="51" t="s">
        <v>22</v>
      </c>
      <c r="N111" s="51" t="s">
        <v>1003</v>
      </c>
      <c r="O111" s="51" t="s">
        <v>1004</v>
      </c>
      <c r="P111" s="16"/>
    </row>
    <row r="112" spans="1:16" x14ac:dyDescent="0.25">
      <c r="A112" s="8">
        <v>102</v>
      </c>
      <c r="B112" s="13" t="s">
        <v>132</v>
      </c>
      <c r="C112" s="14" t="s">
        <v>21</v>
      </c>
      <c r="D112" s="21"/>
      <c r="E112" s="14" t="s">
        <v>22</v>
      </c>
      <c r="F112" s="16" t="s">
        <v>22</v>
      </c>
      <c r="G112" s="16" t="s">
        <v>1237</v>
      </c>
      <c r="H112" s="16" t="s">
        <v>1211</v>
      </c>
      <c r="I112" s="16" t="s">
        <v>1238</v>
      </c>
      <c r="J112" s="16">
        <v>1</v>
      </c>
      <c r="K112" s="51">
        <v>42634</v>
      </c>
      <c r="L112" s="51" t="s">
        <v>1002</v>
      </c>
      <c r="M112" s="51" t="s">
        <v>22</v>
      </c>
      <c r="N112" s="51" t="s">
        <v>1003</v>
      </c>
      <c r="O112" s="51" t="s">
        <v>1004</v>
      </c>
      <c r="P112" s="16"/>
    </row>
    <row r="113" spans="1:16" x14ac:dyDescent="0.25">
      <c r="A113" s="8">
        <v>103</v>
      </c>
      <c r="B113" s="13" t="s">
        <v>133</v>
      </c>
      <c r="C113" s="14" t="s">
        <v>21</v>
      </c>
      <c r="D113" s="21"/>
      <c r="E113" s="14" t="s">
        <v>22</v>
      </c>
      <c r="F113" s="16" t="s">
        <v>22</v>
      </c>
      <c r="G113" s="16" t="s">
        <v>1239</v>
      </c>
      <c r="H113" s="17" t="s">
        <v>1211</v>
      </c>
      <c r="I113" s="17" t="s">
        <v>1212</v>
      </c>
      <c r="J113" s="17">
        <v>1</v>
      </c>
      <c r="K113" s="50">
        <v>42634</v>
      </c>
      <c r="L113" s="50" t="s">
        <v>1002</v>
      </c>
      <c r="M113" s="50" t="s">
        <v>22</v>
      </c>
      <c r="N113" s="50" t="s">
        <v>1003</v>
      </c>
      <c r="O113" s="50" t="s">
        <v>1004</v>
      </c>
      <c r="P113" s="16"/>
    </row>
    <row r="114" spans="1:16" ht="48" customHeight="1" x14ac:dyDescent="0.25">
      <c r="A114" s="52"/>
      <c r="B114" s="9" t="s">
        <v>578</v>
      </c>
      <c r="C114" s="26">
        <v>0</v>
      </c>
      <c r="D114" s="24">
        <v>0</v>
      </c>
      <c r="E114" s="26">
        <v>1</v>
      </c>
      <c r="F114" s="25">
        <v>7</v>
      </c>
      <c r="G114" s="25"/>
      <c r="H114" s="25"/>
      <c r="I114" s="25"/>
      <c r="J114" s="25" t="s">
        <v>22</v>
      </c>
      <c r="K114" s="53" t="s">
        <v>22</v>
      </c>
      <c r="L114" s="53" t="s">
        <v>22</v>
      </c>
      <c r="M114" s="53" t="s">
        <v>22</v>
      </c>
      <c r="N114" s="53" t="s">
        <v>22</v>
      </c>
      <c r="O114" s="53" t="s">
        <v>22</v>
      </c>
      <c r="P114" s="20"/>
    </row>
    <row r="115" spans="1:16" ht="38.1" customHeight="1" x14ac:dyDescent="0.25">
      <c r="A115" s="8">
        <v>104</v>
      </c>
      <c r="B115" s="13" t="s">
        <v>134</v>
      </c>
      <c r="C115" s="14"/>
      <c r="D115" s="21"/>
      <c r="E115" s="14" t="s">
        <v>21</v>
      </c>
      <c r="F115" s="16" t="s">
        <v>22</v>
      </c>
      <c r="G115" s="16" t="s">
        <v>1240</v>
      </c>
      <c r="H115" s="16" t="s">
        <v>1241</v>
      </c>
      <c r="I115" s="16" t="s">
        <v>1241</v>
      </c>
      <c r="J115" s="16">
        <v>3</v>
      </c>
      <c r="K115" s="51">
        <v>46012</v>
      </c>
      <c r="L115" s="94" t="s">
        <v>1242</v>
      </c>
      <c r="M115" s="51"/>
      <c r="N115" s="51" t="s">
        <v>1243</v>
      </c>
      <c r="O115" s="51" t="s">
        <v>1004</v>
      </c>
      <c r="P115" s="16" t="s">
        <v>1244</v>
      </c>
    </row>
    <row r="116" spans="1:16" ht="90" customHeight="1" x14ac:dyDescent="0.25">
      <c r="A116" s="8">
        <v>105</v>
      </c>
      <c r="B116" s="13" t="s">
        <v>136</v>
      </c>
      <c r="C116" s="14"/>
      <c r="D116" s="21"/>
      <c r="E116" s="14" t="s">
        <v>22</v>
      </c>
      <c r="F116" s="16" t="s">
        <v>21</v>
      </c>
      <c r="G116" s="16" t="s">
        <v>1245</v>
      </c>
      <c r="H116" s="16" t="s">
        <v>1241</v>
      </c>
      <c r="I116" s="16" t="s">
        <v>1241</v>
      </c>
      <c r="J116" s="16">
        <v>3</v>
      </c>
      <c r="K116" s="51">
        <v>46012</v>
      </c>
      <c r="L116" s="94" t="s">
        <v>1242</v>
      </c>
      <c r="M116" s="51"/>
      <c r="N116" s="51" t="s">
        <v>1243</v>
      </c>
      <c r="O116" s="51" t="s">
        <v>1004</v>
      </c>
      <c r="P116" s="16" t="s">
        <v>1246</v>
      </c>
    </row>
    <row r="117" spans="1:16" ht="45.6" customHeight="1" x14ac:dyDescent="0.25">
      <c r="A117" s="8">
        <v>106</v>
      </c>
      <c r="B117" s="13" t="s">
        <v>137</v>
      </c>
      <c r="C117" s="14"/>
      <c r="D117" s="21"/>
      <c r="E117" s="14" t="s">
        <v>22</v>
      </c>
      <c r="F117" s="16" t="s">
        <v>21</v>
      </c>
      <c r="G117" s="16" t="s">
        <v>1247</v>
      </c>
      <c r="H117" s="16" t="s">
        <v>1241</v>
      </c>
      <c r="I117" s="16" t="s">
        <v>1241</v>
      </c>
      <c r="J117" s="17">
        <v>3</v>
      </c>
      <c r="K117" s="50">
        <v>46012</v>
      </c>
      <c r="L117" s="94" t="s">
        <v>1242</v>
      </c>
      <c r="M117" s="50"/>
      <c r="N117" s="50" t="s">
        <v>1243</v>
      </c>
      <c r="O117" s="50" t="s">
        <v>1004</v>
      </c>
      <c r="P117" s="16" t="s">
        <v>1248</v>
      </c>
    </row>
    <row r="118" spans="1:16" ht="113.1" customHeight="1" x14ac:dyDescent="0.25">
      <c r="A118" s="8">
        <v>107</v>
      </c>
      <c r="B118" s="13" t="s">
        <v>138</v>
      </c>
      <c r="C118" s="14"/>
      <c r="D118" s="21"/>
      <c r="E118" s="14" t="s">
        <v>22</v>
      </c>
      <c r="F118" s="16" t="s">
        <v>21</v>
      </c>
      <c r="G118" s="16" t="s">
        <v>1249</v>
      </c>
      <c r="H118" s="16" t="s">
        <v>1241</v>
      </c>
      <c r="I118" s="16" t="s">
        <v>1241</v>
      </c>
      <c r="J118" s="16">
        <v>3</v>
      </c>
      <c r="K118" s="51">
        <v>46012</v>
      </c>
      <c r="L118" s="94" t="s">
        <v>1242</v>
      </c>
      <c r="M118" s="51"/>
      <c r="N118" s="51" t="s">
        <v>1243</v>
      </c>
      <c r="O118" s="51" t="s">
        <v>1004</v>
      </c>
      <c r="P118" s="16" t="s">
        <v>1250</v>
      </c>
    </row>
    <row r="119" spans="1:16" ht="43.5" customHeight="1" x14ac:dyDescent="0.25">
      <c r="A119" s="8">
        <v>108</v>
      </c>
      <c r="B119" s="13" t="s">
        <v>139</v>
      </c>
      <c r="C119" s="14"/>
      <c r="D119" s="21"/>
      <c r="E119" s="14" t="s">
        <v>22</v>
      </c>
      <c r="F119" s="16" t="s">
        <v>21</v>
      </c>
      <c r="G119" s="16" t="s">
        <v>1251</v>
      </c>
      <c r="H119" s="16" t="s">
        <v>1241</v>
      </c>
      <c r="I119" s="16" t="s">
        <v>1241</v>
      </c>
      <c r="J119" s="16">
        <v>3</v>
      </c>
      <c r="K119" s="51">
        <v>46012</v>
      </c>
      <c r="L119" s="94" t="s">
        <v>1242</v>
      </c>
      <c r="M119" s="51"/>
      <c r="N119" s="51" t="s">
        <v>1243</v>
      </c>
      <c r="O119" s="51" t="s">
        <v>1004</v>
      </c>
      <c r="P119" s="16" t="s">
        <v>1252</v>
      </c>
    </row>
    <row r="120" spans="1:16" ht="39" customHeight="1" x14ac:dyDescent="0.25">
      <c r="A120" s="8">
        <v>109</v>
      </c>
      <c r="B120" s="13" t="s">
        <v>140</v>
      </c>
      <c r="C120" s="14"/>
      <c r="D120" s="21"/>
      <c r="E120" s="14" t="s">
        <v>22</v>
      </c>
      <c r="F120" s="16" t="s">
        <v>21</v>
      </c>
      <c r="G120" s="16" t="s">
        <v>1253</v>
      </c>
      <c r="H120" s="16" t="s">
        <v>1241</v>
      </c>
      <c r="I120" s="16" t="s">
        <v>1241</v>
      </c>
      <c r="J120" s="16">
        <v>3</v>
      </c>
      <c r="K120" s="51">
        <v>46012</v>
      </c>
      <c r="L120" s="94" t="s">
        <v>1242</v>
      </c>
      <c r="M120" s="51"/>
      <c r="N120" s="51" t="s">
        <v>1243</v>
      </c>
      <c r="O120" s="51" t="s">
        <v>1004</v>
      </c>
      <c r="P120" s="16" t="s">
        <v>1254</v>
      </c>
    </row>
    <row r="121" spans="1:16" ht="42" customHeight="1" x14ac:dyDescent="0.25">
      <c r="A121" s="8">
        <v>110</v>
      </c>
      <c r="B121" s="13" t="s">
        <v>141</v>
      </c>
      <c r="C121" s="14"/>
      <c r="D121" s="21"/>
      <c r="E121" s="14" t="s">
        <v>22</v>
      </c>
      <c r="F121" s="16" t="s">
        <v>21</v>
      </c>
      <c r="G121" s="16" t="s">
        <v>1255</v>
      </c>
      <c r="H121" s="16" t="s">
        <v>1241</v>
      </c>
      <c r="I121" s="16" t="s">
        <v>1241</v>
      </c>
      <c r="J121" s="16">
        <v>3</v>
      </c>
      <c r="K121" s="51">
        <v>46012</v>
      </c>
      <c r="L121" s="94" t="s">
        <v>1242</v>
      </c>
      <c r="M121" s="51"/>
      <c r="N121" s="51" t="s">
        <v>1243</v>
      </c>
      <c r="O121" s="51" t="s">
        <v>1004</v>
      </c>
      <c r="P121" s="16" t="s">
        <v>1256</v>
      </c>
    </row>
    <row r="122" spans="1:16" ht="47.45" customHeight="1" x14ac:dyDescent="0.25">
      <c r="A122" s="8">
        <v>111</v>
      </c>
      <c r="B122" s="13" t="s">
        <v>142</v>
      </c>
      <c r="C122" s="14"/>
      <c r="D122" s="21"/>
      <c r="E122" s="14" t="s">
        <v>22</v>
      </c>
      <c r="F122" s="16" t="s">
        <v>21</v>
      </c>
      <c r="G122" s="16" t="s">
        <v>1257</v>
      </c>
      <c r="H122" s="16" t="s">
        <v>1241</v>
      </c>
      <c r="I122" s="16" t="s">
        <v>1241</v>
      </c>
      <c r="J122" s="16">
        <v>3</v>
      </c>
      <c r="K122" s="51">
        <v>46012</v>
      </c>
      <c r="L122" s="94" t="s">
        <v>1242</v>
      </c>
      <c r="M122" s="51"/>
      <c r="N122" s="51" t="s">
        <v>1243</v>
      </c>
      <c r="O122" s="51" t="s">
        <v>1004</v>
      </c>
      <c r="P122" s="16" t="s">
        <v>1258</v>
      </c>
    </row>
    <row r="123" spans="1:16" x14ac:dyDescent="0.25">
      <c r="A123" s="52"/>
      <c r="B123" s="9" t="s">
        <v>590</v>
      </c>
      <c r="C123" s="26">
        <v>0</v>
      </c>
      <c r="D123" s="19">
        <v>0</v>
      </c>
      <c r="E123" s="26">
        <v>15</v>
      </c>
      <c r="F123" s="20">
        <v>0</v>
      </c>
      <c r="G123" s="20"/>
      <c r="H123" s="25"/>
      <c r="I123" s="25"/>
      <c r="J123" s="25" t="s">
        <v>22</v>
      </c>
      <c r="K123" s="53" t="s">
        <v>22</v>
      </c>
      <c r="L123" s="53" t="s">
        <v>22</v>
      </c>
      <c r="M123" s="53" t="s">
        <v>22</v>
      </c>
      <c r="N123" s="53" t="s">
        <v>22</v>
      </c>
      <c r="O123" s="53" t="s">
        <v>22</v>
      </c>
      <c r="P123" s="20"/>
    </row>
    <row r="124" spans="1:16" x14ac:dyDescent="0.25">
      <c r="A124" s="8">
        <v>112</v>
      </c>
      <c r="B124" s="13" t="s">
        <v>143</v>
      </c>
      <c r="C124" s="14"/>
      <c r="D124" s="21"/>
      <c r="E124" s="14" t="s">
        <v>21</v>
      </c>
      <c r="F124" s="16" t="s">
        <v>22</v>
      </c>
      <c r="G124" s="17" t="s">
        <v>1259</v>
      </c>
      <c r="H124" s="17" t="s">
        <v>1260</v>
      </c>
      <c r="I124" s="17" t="s">
        <v>1261</v>
      </c>
      <c r="J124" s="16">
        <v>3</v>
      </c>
      <c r="K124" s="51">
        <v>46012</v>
      </c>
      <c r="L124" s="95" t="s">
        <v>1002</v>
      </c>
      <c r="M124" s="51"/>
      <c r="N124" s="51" t="s">
        <v>1003</v>
      </c>
      <c r="O124" s="51" t="s">
        <v>1067</v>
      </c>
      <c r="P124" s="16" t="s">
        <v>1262</v>
      </c>
    </row>
    <row r="125" spans="1:16" ht="51" x14ac:dyDescent="0.25">
      <c r="A125" s="8">
        <v>113</v>
      </c>
      <c r="B125" s="13" t="s">
        <v>145</v>
      </c>
      <c r="C125" s="14"/>
      <c r="D125" s="21"/>
      <c r="E125" s="14" t="s">
        <v>21</v>
      </c>
      <c r="F125" s="16" t="s">
        <v>22</v>
      </c>
      <c r="G125" s="17" t="s">
        <v>1263</v>
      </c>
      <c r="H125" s="17" t="s">
        <v>1264</v>
      </c>
      <c r="I125" s="17" t="s">
        <v>1265</v>
      </c>
      <c r="J125" s="16">
        <v>3</v>
      </c>
      <c r="K125" s="51">
        <v>46012</v>
      </c>
      <c r="L125" s="95" t="s">
        <v>1002</v>
      </c>
      <c r="M125" s="51"/>
      <c r="N125" s="51" t="s">
        <v>1003</v>
      </c>
      <c r="O125" s="51" t="s">
        <v>1067</v>
      </c>
      <c r="P125" s="16" t="s">
        <v>1266</v>
      </c>
    </row>
    <row r="126" spans="1:16" x14ac:dyDescent="0.25">
      <c r="A126" s="8">
        <v>114</v>
      </c>
      <c r="B126" s="13" t="s">
        <v>146</v>
      </c>
      <c r="C126" s="14"/>
      <c r="D126" s="21"/>
      <c r="E126" s="14" t="s">
        <v>21</v>
      </c>
      <c r="F126" s="16" t="s">
        <v>22</v>
      </c>
      <c r="G126" s="17" t="s">
        <v>1267</v>
      </c>
      <c r="H126" s="17" t="s">
        <v>1264</v>
      </c>
      <c r="I126" s="17" t="s">
        <v>1268</v>
      </c>
      <c r="J126" s="17">
        <v>3</v>
      </c>
      <c r="K126" s="50">
        <v>46012</v>
      </c>
      <c r="L126" s="95" t="s">
        <v>1002</v>
      </c>
      <c r="M126" s="50"/>
      <c r="N126" s="50" t="s">
        <v>1003</v>
      </c>
      <c r="O126" s="50" t="s">
        <v>1067</v>
      </c>
      <c r="P126" s="16"/>
    </row>
    <row r="127" spans="1:16" x14ac:dyDescent="0.25">
      <c r="A127" s="8">
        <v>115</v>
      </c>
      <c r="B127" s="13" t="s">
        <v>147</v>
      </c>
      <c r="C127" s="14"/>
      <c r="D127" s="21"/>
      <c r="E127" s="14" t="s">
        <v>21</v>
      </c>
      <c r="F127" s="16" t="s">
        <v>22</v>
      </c>
      <c r="G127" s="17" t="s">
        <v>1269</v>
      </c>
      <c r="H127" s="17" t="s">
        <v>1264</v>
      </c>
      <c r="I127" s="17" t="s">
        <v>1270</v>
      </c>
      <c r="J127" s="17">
        <v>3</v>
      </c>
      <c r="K127" s="50">
        <v>46012</v>
      </c>
      <c r="L127" s="95" t="s">
        <v>1002</v>
      </c>
      <c r="M127" s="50"/>
      <c r="N127" s="50" t="s">
        <v>1003</v>
      </c>
      <c r="O127" s="50" t="s">
        <v>1067</v>
      </c>
      <c r="P127" s="16"/>
    </row>
    <row r="128" spans="1:16" ht="38.25" x14ac:dyDescent="0.25">
      <c r="A128" s="8">
        <v>116</v>
      </c>
      <c r="B128" s="13" t="s">
        <v>148</v>
      </c>
      <c r="C128" s="14"/>
      <c r="D128" s="21"/>
      <c r="E128" s="14" t="s">
        <v>21</v>
      </c>
      <c r="F128" s="16" t="s">
        <v>22</v>
      </c>
      <c r="G128" s="17" t="s">
        <v>1271</v>
      </c>
      <c r="H128" s="17" t="s">
        <v>1272</v>
      </c>
      <c r="I128" s="17" t="s">
        <v>1273</v>
      </c>
      <c r="J128" s="17">
        <v>3</v>
      </c>
      <c r="K128" s="50">
        <v>46012</v>
      </c>
      <c r="L128" s="95" t="s">
        <v>1274</v>
      </c>
      <c r="M128" s="50" t="s">
        <v>21</v>
      </c>
      <c r="N128" s="50" t="s">
        <v>1003</v>
      </c>
      <c r="O128" s="50" t="s">
        <v>1067</v>
      </c>
      <c r="P128" s="16" t="s">
        <v>1275</v>
      </c>
    </row>
    <row r="129" spans="1:16" x14ac:dyDescent="0.25">
      <c r="A129" s="8">
        <v>117</v>
      </c>
      <c r="B129" s="13" t="s">
        <v>149</v>
      </c>
      <c r="C129" s="14"/>
      <c r="D129" s="21"/>
      <c r="E129" s="14" t="s">
        <v>21</v>
      </c>
      <c r="F129" s="16" t="s">
        <v>22</v>
      </c>
      <c r="G129" s="17" t="s">
        <v>1276</v>
      </c>
      <c r="H129" s="17" t="s">
        <v>1272</v>
      </c>
      <c r="I129" s="17" t="s">
        <v>1277</v>
      </c>
      <c r="J129" s="17">
        <v>3</v>
      </c>
      <c r="K129" s="50">
        <v>46012</v>
      </c>
      <c r="L129" s="95" t="s">
        <v>1002</v>
      </c>
      <c r="M129" s="50"/>
      <c r="N129" s="50" t="s">
        <v>1003</v>
      </c>
      <c r="O129" s="50" t="s">
        <v>1067</v>
      </c>
      <c r="P129" s="16"/>
    </row>
    <row r="130" spans="1:16" ht="25.5" x14ac:dyDescent="0.25">
      <c r="A130" s="8">
        <v>118</v>
      </c>
      <c r="B130" s="13" t="s">
        <v>150</v>
      </c>
      <c r="C130" s="14"/>
      <c r="D130" s="21"/>
      <c r="E130" s="14" t="s">
        <v>21</v>
      </c>
      <c r="F130" s="16" t="s">
        <v>22</v>
      </c>
      <c r="G130" s="17" t="s">
        <v>1278</v>
      </c>
      <c r="H130" s="17" t="s">
        <v>1272</v>
      </c>
      <c r="I130" s="17" t="s">
        <v>1279</v>
      </c>
      <c r="J130" s="17">
        <v>3</v>
      </c>
      <c r="K130" s="50">
        <v>46012</v>
      </c>
      <c r="L130" s="95" t="s">
        <v>1002</v>
      </c>
      <c r="M130" s="50"/>
      <c r="N130" s="50" t="s">
        <v>1003</v>
      </c>
      <c r="O130" s="50" t="s">
        <v>1067</v>
      </c>
      <c r="P130" s="16"/>
    </row>
    <row r="131" spans="1:16" ht="25.5" x14ac:dyDescent="0.25">
      <c r="A131" s="8">
        <v>119</v>
      </c>
      <c r="B131" s="13" t="s">
        <v>151</v>
      </c>
      <c r="C131" s="14"/>
      <c r="D131" s="21"/>
      <c r="E131" s="14" t="s">
        <v>21</v>
      </c>
      <c r="F131" s="16" t="s">
        <v>22</v>
      </c>
      <c r="G131" s="17" t="s">
        <v>1280</v>
      </c>
      <c r="H131" s="17" t="s">
        <v>1281</v>
      </c>
      <c r="I131" s="17" t="s">
        <v>1281</v>
      </c>
      <c r="J131" s="17">
        <v>3</v>
      </c>
      <c r="K131" s="50">
        <v>46012</v>
      </c>
      <c r="L131" s="95" t="s">
        <v>1274</v>
      </c>
      <c r="M131" s="50" t="s">
        <v>21</v>
      </c>
      <c r="N131" s="50" t="s">
        <v>1003</v>
      </c>
      <c r="O131" s="50" t="s">
        <v>1067</v>
      </c>
      <c r="P131" s="16" t="s">
        <v>1282</v>
      </c>
    </row>
    <row r="132" spans="1:16" ht="25.5" x14ac:dyDescent="0.25">
      <c r="A132" s="8">
        <v>120</v>
      </c>
      <c r="B132" s="13" t="s">
        <v>152</v>
      </c>
      <c r="C132" s="14"/>
      <c r="D132" s="21"/>
      <c r="E132" s="14" t="s">
        <v>21</v>
      </c>
      <c r="F132" s="16" t="s">
        <v>22</v>
      </c>
      <c r="G132" s="17" t="s">
        <v>1283</v>
      </c>
      <c r="H132" s="17" t="s">
        <v>1281</v>
      </c>
      <c r="I132" s="17" t="s">
        <v>1281</v>
      </c>
      <c r="J132" s="16">
        <v>3</v>
      </c>
      <c r="K132" s="51">
        <v>46012</v>
      </c>
      <c r="L132" s="95" t="s">
        <v>1274</v>
      </c>
      <c r="M132" s="51" t="s">
        <v>21</v>
      </c>
      <c r="N132" s="51" t="s">
        <v>1003</v>
      </c>
      <c r="O132" s="51" t="s">
        <v>1067</v>
      </c>
      <c r="P132" s="16" t="s">
        <v>1284</v>
      </c>
    </row>
    <row r="133" spans="1:16" x14ac:dyDescent="0.25">
      <c r="A133" s="8">
        <v>121</v>
      </c>
      <c r="B133" s="13" t="s">
        <v>153</v>
      </c>
      <c r="C133" s="14"/>
      <c r="D133" s="21"/>
      <c r="E133" s="14" t="s">
        <v>21</v>
      </c>
      <c r="F133" s="16" t="s">
        <v>22</v>
      </c>
      <c r="G133" s="17" t="s">
        <v>1285</v>
      </c>
      <c r="H133" s="17" t="s">
        <v>1281</v>
      </c>
      <c r="I133" s="17" t="s">
        <v>1281</v>
      </c>
      <c r="J133" s="16">
        <v>3</v>
      </c>
      <c r="K133" s="51">
        <v>46012</v>
      </c>
      <c r="L133" s="95" t="s">
        <v>1274</v>
      </c>
      <c r="M133" s="51" t="s">
        <v>21</v>
      </c>
      <c r="N133" s="51" t="s">
        <v>1003</v>
      </c>
      <c r="O133" s="51" t="s">
        <v>1067</v>
      </c>
      <c r="P133" s="16"/>
    </row>
    <row r="134" spans="1:16" ht="25.5" x14ac:dyDescent="0.25">
      <c r="A134" s="8">
        <v>122</v>
      </c>
      <c r="B134" s="13" t="s">
        <v>154</v>
      </c>
      <c r="C134" s="14"/>
      <c r="D134" s="21"/>
      <c r="E134" s="14" t="s">
        <v>21</v>
      </c>
      <c r="F134" s="16" t="s">
        <v>22</v>
      </c>
      <c r="G134" s="17" t="s">
        <v>1286</v>
      </c>
      <c r="H134" s="17" t="s">
        <v>1281</v>
      </c>
      <c r="I134" s="17" t="s">
        <v>1281</v>
      </c>
      <c r="J134" s="16">
        <v>3</v>
      </c>
      <c r="K134" s="51">
        <v>46012</v>
      </c>
      <c r="L134" s="95" t="s">
        <v>1274</v>
      </c>
      <c r="M134" s="51" t="s">
        <v>21</v>
      </c>
      <c r="N134" s="51" t="s">
        <v>1003</v>
      </c>
      <c r="O134" s="51" t="s">
        <v>1067</v>
      </c>
      <c r="P134" s="16" t="s">
        <v>1287</v>
      </c>
    </row>
    <row r="135" spans="1:16" x14ac:dyDescent="0.25">
      <c r="A135" s="8">
        <v>123</v>
      </c>
      <c r="B135" s="13" t="s">
        <v>155</v>
      </c>
      <c r="C135" s="14"/>
      <c r="D135" s="21"/>
      <c r="E135" s="14" t="s">
        <v>21</v>
      </c>
      <c r="F135" s="16" t="s">
        <v>22</v>
      </c>
      <c r="G135" s="17" t="s">
        <v>1288</v>
      </c>
      <c r="H135" s="17" t="s">
        <v>1264</v>
      </c>
      <c r="I135" s="17" t="s">
        <v>1289</v>
      </c>
      <c r="J135" s="16">
        <v>3</v>
      </c>
      <c r="K135" s="51">
        <v>46012</v>
      </c>
      <c r="L135" s="94" t="s">
        <v>1002</v>
      </c>
      <c r="M135" s="51"/>
      <c r="N135" s="51" t="s">
        <v>1003</v>
      </c>
      <c r="O135" s="51" t="s">
        <v>1067</v>
      </c>
      <c r="P135" s="16"/>
    </row>
    <row r="136" spans="1:16" ht="38.25" x14ac:dyDescent="0.25">
      <c r="A136" s="8">
        <v>124</v>
      </c>
      <c r="B136" s="13" t="s">
        <v>156</v>
      </c>
      <c r="C136" s="14"/>
      <c r="D136" s="21"/>
      <c r="E136" s="14" t="s">
        <v>21</v>
      </c>
      <c r="F136" s="16" t="s">
        <v>22</v>
      </c>
      <c r="G136" s="17" t="s">
        <v>1290</v>
      </c>
      <c r="H136" s="17" t="s">
        <v>1291</v>
      </c>
      <c r="I136" s="17" t="s">
        <v>1292</v>
      </c>
      <c r="J136" s="16">
        <v>3</v>
      </c>
      <c r="K136" s="51">
        <v>46012</v>
      </c>
      <c r="L136" s="94" t="s">
        <v>1002</v>
      </c>
      <c r="M136" s="51"/>
      <c r="N136" s="51" t="s">
        <v>1003</v>
      </c>
      <c r="O136" s="51" t="s">
        <v>1067</v>
      </c>
      <c r="P136" s="16" t="s">
        <v>1293</v>
      </c>
    </row>
    <row r="137" spans="1:16" ht="25.5" x14ac:dyDescent="0.25">
      <c r="A137" s="8">
        <v>125</v>
      </c>
      <c r="B137" s="13" t="s">
        <v>157</v>
      </c>
      <c r="C137" s="14"/>
      <c r="D137" s="21"/>
      <c r="E137" s="14" t="s">
        <v>21</v>
      </c>
      <c r="F137" s="16" t="s">
        <v>22</v>
      </c>
      <c r="G137" s="17" t="s">
        <v>1294</v>
      </c>
      <c r="H137" s="17" t="s">
        <v>1291</v>
      </c>
      <c r="I137" s="17" t="s">
        <v>1295</v>
      </c>
      <c r="J137" s="16">
        <v>3</v>
      </c>
      <c r="K137" s="51">
        <v>46012</v>
      </c>
      <c r="L137" s="94" t="s">
        <v>1002</v>
      </c>
      <c r="M137" s="51"/>
      <c r="N137" s="51" t="s">
        <v>1003</v>
      </c>
      <c r="O137" s="51" t="s">
        <v>1067</v>
      </c>
      <c r="P137" s="16" t="s">
        <v>1296</v>
      </c>
    </row>
    <row r="138" spans="1:16" ht="25.5" x14ac:dyDescent="0.25">
      <c r="A138" s="8">
        <v>126</v>
      </c>
      <c r="B138" s="13" t="s">
        <v>158</v>
      </c>
      <c r="C138" s="14"/>
      <c r="D138" s="21"/>
      <c r="E138" s="14" t="s">
        <v>21</v>
      </c>
      <c r="F138" s="16" t="s">
        <v>22</v>
      </c>
      <c r="G138" s="17" t="s">
        <v>1285</v>
      </c>
      <c r="H138" s="17" t="s">
        <v>1291</v>
      </c>
      <c r="I138" s="17" t="s">
        <v>1297</v>
      </c>
      <c r="J138" s="17">
        <v>3</v>
      </c>
      <c r="K138" s="50">
        <v>46012</v>
      </c>
      <c r="L138" s="95" t="s">
        <v>1274</v>
      </c>
      <c r="M138" s="50" t="s">
        <v>21</v>
      </c>
      <c r="N138" s="50" t="s">
        <v>1003</v>
      </c>
      <c r="O138" s="50" t="s">
        <v>1067</v>
      </c>
      <c r="P138" s="16"/>
    </row>
    <row r="139" spans="1:16" ht="93" customHeight="1" x14ac:dyDescent="0.25">
      <c r="A139" s="52"/>
      <c r="B139" s="9" t="s">
        <v>614</v>
      </c>
      <c r="C139" s="26">
        <v>0</v>
      </c>
      <c r="D139" s="24">
        <v>0</v>
      </c>
      <c r="E139" s="26">
        <v>2</v>
      </c>
      <c r="F139" s="25">
        <v>0</v>
      </c>
      <c r="G139" s="25"/>
      <c r="H139" s="25"/>
      <c r="I139" s="25"/>
      <c r="J139" s="25" t="s">
        <v>22</v>
      </c>
      <c r="K139" s="25" t="s">
        <v>22</v>
      </c>
      <c r="L139" s="25" t="s">
        <v>22</v>
      </c>
      <c r="M139" s="25" t="s">
        <v>22</v>
      </c>
      <c r="N139" s="25" t="s">
        <v>22</v>
      </c>
      <c r="O139" s="25" t="s">
        <v>22</v>
      </c>
      <c r="P139" s="25"/>
    </row>
    <row r="140" spans="1:16" x14ac:dyDescent="0.25">
      <c r="A140" s="8">
        <v>127</v>
      </c>
      <c r="B140" s="13" t="s">
        <v>159</v>
      </c>
      <c r="C140" s="14"/>
      <c r="D140" s="21"/>
      <c r="E140" s="14" t="s">
        <v>21</v>
      </c>
      <c r="F140" s="16" t="s">
        <v>22</v>
      </c>
      <c r="G140" s="17" t="s">
        <v>1298</v>
      </c>
      <c r="H140" s="17" t="s">
        <v>1299</v>
      </c>
      <c r="I140" s="17" t="s">
        <v>1300</v>
      </c>
      <c r="J140" s="17">
        <v>3</v>
      </c>
      <c r="K140" s="50">
        <v>46012</v>
      </c>
      <c r="L140" s="50" t="s">
        <v>1002</v>
      </c>
      <c r="M140" s="50" t="s">
        <v>22</v>
      </c>
      <c r="N140" s="50" t="s">
        <v>1003</v>
      </c>
      <c r="O140" s="50" t="s">
        <v>1004</v>
      </c>
      <c r="P140" s="16"/>
    </row>
    <row r="141" spans="1:16" ht="25.5" x14ac:dyDescent="0.25">
      <c r="A141" s="8">
        <v>128</v>
      </c>
      <c r="B141" s="13" t="s">
        <v>160</v>
      </c>
      <c r="C141" s="14"/>
      <c r="D141" s="21"/>
      <c r="E141" s="14" t="s">
        <v>21</v>
      </c>
      <c r="F141" s="16" t="s">
        <v>22</v>
      </c>
      <c r="G141" s="17" t="s">
        <v>1301</v>
      </c>
      <c r="H141" s="17" t="s">
        <v>1302</v>
      </c>
      <c r="I141" s="17" t="s">
        <v>1303</v>
      </c>
      <c r="J141" s="17">
        <v>3</v>
      </c>
      <c r="K141" s="50">
        <v>46012</v>
      </c>
      <c r="L141" s="50" t="s">
        <v>1132</v>
      </c>
      <c r="M141" s="50" t="s">
        <v>21</v>
      </c>
      <c r="N141" s="50" t="s">
        <v>1003</v>
      </c>
      <c r="O141" s="50" t="s">
        <v>1004</v>
      </c>
      <c r="P141" s="16"/>
    </row>
    <row r="142" spans="1:16" ht="51" x14ac:dyDescent="0.25">
      <c r="A142" s="52"/>
      <c r="B142" s="9" t="s">
        <v>619</v>
      </c>
      <c r="C142" s="26">
        <v>0</v>
      </c>
      <c r="D142" s="24">
        <v>0</v>
      </c>
      <c r="E142" s="26">
        <v>6</v>
      </c>
      <c r="F142" s="25">
        <v>3</v>
      </c>
      <c r="G142" s="25"/>
      <c r="H142" s="25"/>
      <c r="I142" s="25"/>
      <c r="J142" s="25" t="s">
        <v>22</v>
      </c>
      <c r="K142" s="53" t="s">
        <v>22</v>
      </c>
      <c r="L142" s="53" t="s">
        <v>22</v>
      </c>
      <c r="M142" s="53" t="s">
        <v>22</v>
      </c>
      <c r="N142" s="53" t="s">
        <v>22</v>
      </c>
      <c r="O142" s="53" t="s">
        <v>22</v>
      </c>
      <c r="P142" s="20"/>
    </row>
    <row r="143" spans="1:16" ht="25.5" x14ac:dyDescent="0.25">
      <c r="A143" s="8">
        <v>129</v>
      </c>
      <c r="B143" s="13" t="s">
        <v>162</v>
      </c>
      <c r="C143" s="27"/>
      <c r="D143" s="21"/>
      <c r="E143" s="14" t="s">
        <v>21</v>
      </c>
      <c r="F143" s="16" t="s">
        <v>22</v>
      </c>
      <c r="G143" s="17" t="s">
        <v>1304</v>
      </c>
      <c r="H143" s="17" t="s">
        <v>1302</v>
      </c>
      <c r="I143" s="17" t="s">
        <v>1305</v>
      </c>
      <c r="J143" s="16">
        <v>3</v>
      </c>
      <c r="K143" s="51">
        <v>46012</v>
      </c>
      <c r="L143" s="51" t="s">
        <v>1132</v>
      </c>
      <c r="M143" s="51" t="s">
        <v>21</v>
      </c>
      <c r="N143" s="51" t="s">
        <v>1003</v>
      </c>
      <c r="O143" s="51" t="s">
        <v>1004</v>
      </c>
      <c r="P143" s="16" t="s">
        <v>1306</v>
      </c>
    </row>
    <row r="144" spans="1:16" x14ac:dyDescent="0.25">
      <c r="A144" s="8">
        <v>130</v>
      </c>
      <c r="B144" s="13" t="s">
        <v>163</v>
      </c>
      <c r="C144" s="27"/>
      <c r="D144" s="21"/>
      <c r="E144" s="14" t="s">
        <v>22</v>
      </c>
      <c r="F144" s="16" t="s">
        <v>21</v>
      </c>
      <c r="G144" s="17" t="s">
        <v>1307</v>
      </c>
      <c r="H144" s="17" t="s">
        <v>1302</v>
      </c>
      <c r="I144" s="17" t="s">
        <v>1308</v>
      </c>
      <c r="J144" s="16">
        <v>3</v>
      </c>
      <c r="K144" s="51">
        <v>46012</v>
      </c>
      <c r="L144" s="51" t="s">
        <v>1002</v>
      </c>
      <c r="M144" s="51" t="s">
        <v>22</v>
      </c>
      <c r="N144" s="51" t="s">
        <v>1003</v>
      </c>
      <c r="O144" s="51" t="s">
        <v>1004</v>
      </c>
      <c r="P144" s="16"/>
    </row>
    <row r="145" spans="1:16" ht="25.5" x14ac:dyDescent="0.25">
      <c r="A145" s="8">
        <v>131</v>
      </c>
      <c r="B145" s="13" t="s">
        <v>164</v>
      </c>
      <c r="C145" s="14"/>
      <c r="D145" s="21"/>
      <c r="E145" s="14" t="s">
        <v>21</v>
      </c>
      <c r="F145" s="16" t="s">
        <v>22</v>
      </c>
      <c r="G145" s="17" t="s">
        <v>1309</v>
      </c>
      <c r="H145" s="17" t="s">
        <v>1302</v>
      </c>
      <c r="I145" s="17" t="s">
        <v>1310</v>
      </c>
      <c r="J145" s="17">
        <v>3</v>
      </c>
      <c r="K145" s="50">
        <v>46012</v>
      </c>
      <c r="L145" s="50" t="s">
        <v>1132</v>
      </c>
      <c r="M145" s="50" t="s">
        <v>21</v>
      </c>
      <c r="N145" s="50" t="s">
        <v>1003</v>
      </c>
      <c r="O145" s="50" t="s">
        <v>1004</v>
      </c>
      <c r="P145" s="16" t="s">
        <v>1306</v>
      </c>
    </row>
    <row r="146" spans="1:16" ht="25.5" x14ac:dyDescent="0.25">
      <c r="A146" s="8">
        <v>132</v>
      </c>
      <c r="B146" s="13" t="s">
        <v>165</v>
      </c>
      <c r="C146" s="14"/>
      <c r="D146" s="21"/>
      <c r="E146" s="14" t="s">
        <v>21</v>
      </c>
      <c r="F146" s="16" t="s">
        <v>22</v>
      </c>
      <c r="G146" s="17" t="s">
        <v>1311</v>
      </c>
      <c r="H146" s="17" t="s">
        <v>1312</v>
      </c>
      <c r="I146" s="17" t="s">
        <v>1313</v>
      </c>
      <c r="J146" s="17">
        <v>3</v>
      </c>
      <c r="K146" s="50">
        <v>46012</v>
      </c>
      <c r="L146" s="50" t="s">
        <v>1132</v>
      </c>
      <c r="M146" s="50" t="s">
        <v>21</v>
      </c>
      <c r="N146" s="50" t="s">
        <v>1003</v>
      </c>
      <c r="O146" s="50" t="s">
        <v>1004</v>
      </c>
      <c r="P146" s="16" t="s">
        <v>1314</v>
      </c>
    </row>
    <row r="147" spans="1:16" ht="25.5" x14ac:dyDescent="0.25">
      <c r="A147" s="8">
        <v>133</v>
      </c>
      <c r="B147" s="13" t="s">
        <v>166</v>
      </c>
      <c r="C147" s="14"/>
      <c r="D147" s="21"/>
      <c r="E147" s="14" t="s">
        <v>21</v>
      </c>
      <c r="F147" s="16" t="s">
        <v>22</v>
      </c>
      <c r="G147" s="17" t="s">
        <v>1315</v>
      </c>
      <c r="H147" s="17" t="s">
        <v>1316</v>
      </c>
      <c r="I147" s="17" t="s">
        <v>1317</v>
      </c>
      <c r="J147" s="17">
        <v>3</v>
      </c>
      <c r="K147" s="50">
        <v>46012</v>
      </c>
      <c r="L147" s="50" t="s">
        <v>1132</v>
      </c>
      <c r="M147" s="50" t="s">
        <v>21</v>
      </c>
      <c r="N147" s="50" t="s">
        <v>1003</v>
      </c>
      <c r="O147" s="50" t="s">
        <v>1004</v>
      </c>
      <c r="P147" s="16" t="s">
        <v>1318</v>
      </c>
    </row>
    <row r="148" spans="1:16" ht="25.5" x14ac:dyDescent="0.25">
      <c r="A148" s="8">
        <v>134</v>
      </c>
      <c r="B148" s="13" t="s">
        <v>167</v>
      </c>
      <c r="C148" s="14"/>
      <c r="D148" s="21"/>
      <c r="E148" s="14" t="s">
        <v>21</v>
      </c>
      <c r="F148" s="16" t="s">
        <v>22</v>
      </c>
      <c r="G148" s="17" t="s">
        <v>1319</v>
      </c>
      <c r="H148" s="17" t="s">
        <v>1302</v>
      </c>
      <c r="I148" s="17" t="s">
        <v>1320</v>
      </c>
      <c r="J148" s="17">
        <v>3</v>
      </c>
      <c r="K148" s="50">
        <v>46012</v>
      </c>
      <c r="L148" s="50" t="s">
        <v>1132</v>
      </c>
      <c r="M148" s="50" t="s">
        <v>21</v>
      </c>
      <c r="N148" s="50" t="s">
        <v>1003</v>
      </c>
      <c r="O148" s="50" t="s">
        <v>1004</v>
      </c>
      <c r="P148" s="16" t="s">
        <v>1321</v>
      </c>
    </row>
    <row r="149" spans="1:16" ht="25.5" x14ac:dyDescent="0.25">
      <c r="A149" s="8">
        <v>135</v>
      </c>
      <c r="B149" s="13" t="s">
        <v>168</v>
      </c>
      <c r="C149" s="14"/>
      <c r="D149" s="21"/>
      <c r="E149" s="14" t="s">
        <v>21</v>
      </c>
      <c r="F149" s="16" t="s">
        <v>22</v>
      </c>
      <c r="G149" s="17" t="s">
        <v>1322</v>
      </c>
      <c r="H149" s="17" t="s">
        <v>1302</v>
      </c>
      <c r="I149" s="17" t="s">
        <v>1323</v>
      </c>
      <c r="J149" s="17">
        <v>3</v>
      </c>
      <c r="K149" s="50">
        <v>46012</v>
      </c>
      <c r="L149" s="50" t="s">
        <v>1132</v>
      </c>
      <c r="M149" s="50" t="s">
        <v>21</v>
      </c>
      <c r="N149" s="50" t="s">
        <v>1003</v>
      </c>
      <c r="O149" s="50" t="s">
        <v>1004</v>
      </c>
      <c r="P149" s="16" t="s">
        <v>1321</v>
      </c>
    </row>
    <row r="150" spans="1:16" x14ac:dyDescent="0.25">
      <c r="A150" s="8">
        <v>136</v>
      </c>
      <c r="B150" s="13" t="s">
        <v>169</v>
      </c>
      <c r="C150" s="14"/>
      <c r="D150" s="21"/>
      <c r="E150" s="14" t="s">
        <v>22</v>
      </c>
      <c r="F150" s="16" t="s">
        <v>21</v>
      </c>
      <c r="G150" s="17" t="s">
        <v>1324</v>
      </c>
      <c r="H150" s="17" t="s">
        <v>1302</v>
      </c>
      <c r="I150" s="17" t="s">
        <v>1325</v>
      </c>
      <c r="J150" s="17">
        <v>3</v>
      </c>
      <c r="K150" s="50">
        <v>46012</v>
      </c>
      <c r="L150" s="50" t="s">
        <v>1002</v>
      </c>
      <c r="M150" s="50" t="s">
        <v>22</v>
      </c>
      <c r="N150" s="50" t="s">
        <v>1003</v>
      </c>
      <c r="O150" s="50" t="s">
        <v>1004</v>
      </c>
      <c r="P150" s="16"/>
    </row>
    <row r="151" spans="1:16" x14ac:dyDescent="0.25">
      <c r="A151" s="8">
        <v>137</v>
      </c>
      <c r="B151" s="13" t="s">
        <v>170</v>
      </c>
      <c r="C151" s="14"/>
      <c r="D151" s="21"/>
      <c r="E151" s="14" t="s">
        <v>22</v>
      </c>
      <c r="F151" s="16" t="s">
        <v>21</v>
      </c>
      <c r="G151" s="17" t="s">
        <v>1326</v>
      </c>
      <c r="H151" s="17" t="s">
        <v>1302</v>
      </c>
      <c r="I151" s="17" t="s">
        <v>1327</v>
      </c>
      <c r="J151" s="17">
        <v>3</v>
      </c>
      <c r="K151" s="50">
        <v>46012</v>
      </c>
      <c r="L151" s="50" t="s">
        <v>1002</v>
      </c>
      <c r="M151" s="50" t="s">
        <v>22</v>
      </c>
      <c r="N151" s="50" t="s">
        <v>1003</v>
      </c>
      <c r="O151" s="50" t="s">
        <v>1004</v>
      </c>
      <c r="P151" s="16"/>
    </row>
    <row r="152" spans="1:16" ht="38.25" x14ac:dyDescent="0.25">
      <c r="A152" s="52"/>
      <c r="B152" s="9" t="s">
        <v>634</v>
      </c>
      <c r="C152" s="26">
        <v>0</v>
      </c>
      <c r="D152" s="24">
        <v>0</v>
      </c>
      <c r="E152" s="26">
        <v>3</v>
      </c>
      <c r="F152" s="25">
        <v>0</v>
      </c>
      <c r="G152" s="25"/>
      <c r="H152" s="25"/>
      <c r="I152" s="25"/>
      <c r="J152" s="25" t="s">
        <v>22</v>
      </c>
      <c r="K152" s="53" t="s">
        <v>22</v>
      </c>
      <c r="L152" s="53" t="s">
        <v>22</v>
      </c>
      <c r="M152" s="53" t="s">
        <v>22</v>
      </c>
      <c r="N152" s="53" t="s">
        <v>22</v>
      </c>
      <c r="O152" s="53" t="s">
        <v>22</v>
      </c>
      <c r="P152" s="20"/>
    </row>
    <row r="153" spans="1:16" ht="38.25" x14ac:dyDescent="0.25">
      <c r="A153" s="8">
        <v>138</v>
      </c>
      <c r="B153" s="13" t="s">
        <v>171</v>
      </c>
      <c r="C153" s="14"/>
      <c r="D153" s="21"/>
      <c r="E153" s="14" t="s">
        <v>21</v>
      </c>
      <c r="F153" s="16" t="s">
        <v>22</v>
      </c>
      <c r="G153" s="16" t="s">
        <v>1328</v>
      </c>
      <c r="H153" s="16" t="s">
        <v>1299</v>
      </c>
      <c r="I153" s="16" t="s">
        <v>1329</v>
      </c>
      <c r="J153" s="16">
        <v>3</v>
      </c>
      <c r="K153" s="51">
        <v>46012</v>
      </c>
      <c r="L153" s="51" t="s">
        <v>1002</v>
      </c>
      <c r="M153" s="51" t="s">
        <v>22</v>
      </c>
      <c r="N153" s="51" t="s">
        <v>1003</v>
      </c>
      <c r="O153" s="51" t="s">
        <v>1004</v>
      </c>
      <c r="P153" s="16" t="s">
        <v>1330</v>
      </c>
    </row>
    <row r="154" spans="1:16" ht="38.25" x14ac:dyDescent="0.25">
      <c r="A154" s="8">
        <v>139</v>
      </c>
      <c r="B154" s="13" t="s">
        <v>172</v>
      </c>
      <c r="C154" s="14"/>
      <c r="D154" s="21"/>
      <c r="E154" s="14" t="s">
        <v>21</v>
      </c>
      <c r="F154" s="16" t="s">
        <v>22</v>
      </c>
      <c r="G154" s="16" t="s">
        <v>1331</v>
      </c>
      <c r="H154" s="16" t="s">
        <v>1299</v>
      </c>
      <c r="I154" s="16" t="s">
        <v>1332</v>
      </c>
      <c r="J154" s="16">
        <v>3</v>
      </c>
      <c r="K154" s="51">
        <v>46012</v>
      </c>
      <c r="L154" s="51" t="s">
        <v>1132</v>
      </c>
      <c r="M154" s="51" t="s">
        <v>21</v>
      </c>
      <c r="N154" s="51" t="s">
        <v>1003</v>
      </c>
      <c r="O154" s="51" t="s">
        <v>1004</v>
      </c>
      <c r="P154" s="16" t="s">
        <v>1333</v>
      </c>
    </row>
    <row r="155" spans="1:16" ht="51" x14ac:dyDescent="0.25">
      <c r="A155" s="8">
        <v>140</v>
      </c>
      <c r="B155" s="13" t="s">
        <v>173</v>
      </c>
      <c r="D155" s="21"/>
      <c r="E155" s="14" t="s">
        <v>21</v>
      </c>
      <c r="F155" s="16" t="s">
        <v>22</v>
      </c>
      <c r="G155" s="16" t="s">
        <v>1334</v>
      </c>
      <c r="H155" s="16" t="s">
        <v>1335</v>
      </c>
      <c r="I155" s="16" t="s">
        <v>1336</v>
      </c>
      <c r="J155" s="16">
        <v>3</v>
      </c>
      <c r="K155" s="51">
        <v>46012</v>
      </c>
      <c r="L155" s="51" t="s">
        <v>1132</v>
      </c>
      <c r="M155" s="51" t="s">
        <v>21</v>
      </c>
      <c r="N155" s="51" t="s">
        <v>1003</v>
      </c>
      <c r="O155" s="51" t="s">
        <v>1004</v>
      </c>
      <c r="P155" s="16" t="s">
        <v>1337</v>
      </c>
    </row>
    <row r="156" spans="1:16" ht="38.25" x14ac:dyDescent="0.25">
      <c r="A156" s="52"/>
      <c r="B156" s="9" t="s">
        <v>639</v>
      </c>
      <c r="C156" s="26">
        <v>0</v>
      </c>
      <c r="D156" s="24">
        <v>0</v>
      </c>
      <c r="E156" s="26">
        <v>19</v>
      </c>
      <c r="F156" s="25">
        <v>0</v>
      </c>
      <c r="G156" s="25"/>
      <c r="H156" s="25"/>
      <c r="I156" s="25"/>
      <c r="J156" s="25" t="s">
        <v>22</v>
      </c>
      <c r="K156" s="53" t="s">
        <v>22</v>
      </c>
      <c r="L156" s="53" t="s">
        <v>22</v>
      </c>
      <c r="M156" s="53" t="s">
        <v>22</v>
      </c>
      <c r="N156" s="53" t="s">
        <v>22</v>
      </c>
      <c r="O156" s="53" t="s">
        <v>22</v>
      </c>
      <c r="P156" s="20"/>
    </row>
    <row r="157" spans="1:16" ht="76.5" x14ac:dyDescent="0.25">
      <c r="A157" s="8">
        <v>141</v>
      </c>
      <c r="B157" s="13" t="s">
        <v>174</v>
      </c>
      <c r="C157" s="14"/>
      <c r="D157" s="21"/>
      <c r="E157" s="14" t="s">
        <v>21</v>
      </c>
      <c r="F157" s="16" t="s">
        <v>22</v>
      </c>
      <c r="G157" s="16" t="s">
        <v>1338</v>
      </c>
      <c r="H157" s="16" t="s">
        <v>1241</v>
      </c>
      <c r="I157" s="16" t="s">
        <v>1241</v>
      </c>
      <c r="J157" s="16">
        <v>3</v>
      </c>
      <c r="K157" s="51">
        <v>46012</v>
      </c>
      <c r="L157" s="51" t="s">
        <v>1002</v>
      </c>
      <c r="M157" s="51"/>
      <c r="N157" s="51" t="s">
        <v>1243</v>
      </c>
      <c r="O157" s="51" t="s">
        <v>1067</v>
      </c>
      <c r="P157" s="16" t="s">
        <v>1339</v>
      </c>
    </row>
    <row r="158" spans="1:16" ht="76.5" x14ac:dyDescent="0.25">
      <c r="A158" s="8">
        <v>142</v>
      </c>
      <c r="B158" s="13" t="s">
        <v>176</v>
      </c>
      <c r="C158" s="14"/>
      <c r="D158" s="21"/>
      <c r="E158" s="14" t="s">
        <v>21</v>
      </c>
      <c r="F158" s="16" t="s">
        <v>22</v>
      </c>
      <c r="G158" s="16" t="s">
        <v>1340</v>
      </c>
      <c r="H158" s="16" t="s">
        <v>1241</v>
      </c>
      <c r="I158" s="16" t="s">
        <v>1241</v>
      </c>
      <c r="J158" s="16">
        <v>3</v>
      </c>
      <c r="K158" s="51">
        <v>46012</v>
      </c>
      <c r="L158" s="51" t="s">
        <v>1341</v>
      </c>
      <c r="M158" s="51" t="s">
        <v>22</v>
      </c>
      <c r="N158" s="51" t="s">
        <v>1243</v>
      </c>
      <c r="O158" s="51" t="s">
        <v>1067</v>
      </c>
      <c r="P158" s="16" t="s">
        <v>1342</v>
      </c>
    </row>
    <row r="159" spans="1:16" x14ac:dyDescent="0.25">
      <c r="A159" s="8">
        <v>143</v>
      </c>
      <c r="B159" s="13" t="s">
        <v>177</v>
      </c>
      <c r="C159" s="14"/>
      <c r="D159" s="21"/>
      <c r="E159" s="14" t="s">
        <v>21</v>
      </c>
      <c r="F159" s="16" t="s">
        <v>22</v>
      </c>
      <c r="G159" s="16" t="s">
        <v>1343</v>
      </c>
      <c r="H159" s="16" t="s">
        <v>1241</v>
      </c>
      <c r="I159" s="16" t="s">
        <v>1241</v>
      </c>
      <c r="J159" s="16">
        <v>3</v>
      </c>
      <c r="K159" s="51">
        <v>46012</v>
      </c>
      <c r="L159" s="51" t="s">
        <v>1341</v>
      </c>
      <c r="M159" s="51" t="s">
        <v>22</v>
      </c>
      <c r="N159" s="51" t="s">
        <v>1243</v>
      </c>
      <c r="O159" s="51" t="s">
        <v>1067</v>
      </c>
      <c r="P159" s="16" t="s">
        <v>1344</v>
      </c>
    </row>
    <row r="160" spans="1:16" ht="102" x14ac:dyDescent="0.25">
      <c r="A160" s="8">
        <v>144</v>
      </c>
      <c r="B160" s="13" t="s">
        <v>178</v>
      </c>
      <c r="C160" s="14"/>
      <c r="D160" s="21"/>
      <c r="E160" s="14" t="s">
        <v>21</v>
      </c>
      <c r="F160" s="16" t="s">
        <v>22</v>
      </c>
      <c r="G160" s="16" t="s">
        <v>1345</v>
      </c>
      <c r="H160" s="16" t="s">
        <v>1241</v>
      </c>
      <c r="I160" s="16" t="s">
        <v>1241</v>
      </c>
      <c r="J160" s="16">
        <v>3</v>
      </c>
      <c r="K160" s="51">
        <v>46012</v>
      </c>
      <c r="L160" s="51" t="s">
        <v>1341</v>
      </c>
      <c r="M160" s="51" t="s">
        <v>22</v>
      </c>
      <c r="N160" s="51" t="s">
        <v>1243</v>
      </c>
      <c r="O160" s="51" t="s">
        <v>1067</v>
      </c>
      <c r="P160" s="16" t="s">
        <v>1346</v>
      </c>
    </row>
    <row r="161" spans="1:16" ht="25.5" x14ac:dyDescent="0.25">
      <c r="A161" s="8">
        <v>145</v>
      </c>
      <c r="B161" s="13" t="s">
        <v>179</v>
      </c>
      <c r="C161" s="14"/>
      <c r="D161" s="21"/>
      <c r="E161" s="14" t="s">
        <v>21</v>
      </c>
      <c r="F161" s="16" t="s">
        <v>22</v>
      </c>
      <c r="G161" s="16" t="s">
        <v>1347</v>
      </c>
      <c r="H161" s="16" t="s">
        <v>1241</v>
      </c>
      <c r="I161" s="16" t="s">
        <v>1241</v>
      </c>
      <c r="J161" s="16">
        <v>3</v>
      </c>
      <c r="K161" s="51">
        <v>46012</v>
      </c>
      <c r="L161" s="51" t="s">
        <v>1341</v>
      </c>
      <c r="M161" s="51" t="s">
        <v>22</v>
      </c>
      <c r="N161" s="51" t="s">
        <v>1243</v>
      </c>
      <c r="O161" s="51" t="s">
        <v>1067</v>
      </c>
      <c r="P161" s="16" t="s">
        <v>1346</v>
      </c>
    </row>
    <row r="162" spans="1:16" ht="102" x14ac:dyDescent="0.25">
      <c r="A162" s="8">
        <v>146</v>
      </c>
      <c r="B162" s="13" t="s">
        <v>180</v>
      </c>
      <c r="C162" s="14"/>
      <c r="D162" s="21"/>
      <c r="E162" s="14" t="s">
        <v>21</v>
      </c>
      <c r="F162" s="16" t="s">
        <v>22</v>
      </c>
      <c r="G162" s="16" t="s">
        <v>1348</v>
      </c>
      <c r="H162" s="16" t="s">
        <v>1241</v>
      </c>
      <c r="I162" s="16" t="s">
        <v>1241</v>
      </c>
      <c r="J162" s="16">
        <v>3</v>
      </c>
      <c r="K162" s="51">
        <v>46012</v>
      </c>
      <c r="L162" s="51" t="s">
        <v>1341</v>
      </c>
      <c r="M162" s="51" t="s">
        <v>22</v>
      </c>
      <c r="N162" s="51" t="s">
        <v>1243</v>
      </c>
      <c r="O162" s="51" t="s">
        <v>1067</v>
      </c>
      <c r="P162" s="16" t="s">
        <v>1346</v>
      </c>
    </row>
    <row r="163" spans="1:16" ht="25.5" x14ac:dyDescent="0.25">
      <c r="A163" s="8">
        <v>147</v>
      </c>
      <c r="B163" s="13" t="s">
        <v>181</v>
      </c>
      <c r="C163" s="14"/>
      <c r="D163" s="21"/>
      <c r="E163" s="14" t="s">
        <v>21</v>
      </c>
      <c r="F163" s="16" t="s">
        <v>22</v>
      </c>
      <c r="G163" s="16" t="s">
        <v>1349</v>
      </c>
      <c r="H163" s="16" t="s">
        <v>1241</v>
      </c>
      <c r="I163" s="16" t="s">
        <v>1241</v>
      </c>
      <c r="J163" s="16">
        <v>3</v>
      </c>
      <c r="K163" s="51">
        <v>46012</v>
      </c>
      <c r="L163" s="51" t="s">
        <v>1341</v>
      </c>
      <c r="M163" s="51" t="s">
        <v>22</v>
      </c>
      <c r="N163" s="51" t="s">
        <v>1243</v>
      </c>
      <c r="O163" s="51" t="s">
        <v>1067</v>
      </c>
      <c r="P163" s="16" t="s">
        <v>1346</v>
      </c>
    </row>
    <row r="164" spans="1:16" ht="102" x14ac:dyDescent="0.25">
      <c r="A164" s="8">
        <v>148</v>
      </c>
      <c r="B164" s="13" t="s">
        <v>182</v>
      </c>
      <c r="C164" s="14"/>
      <c r="D164" s="21"/>
      <c r="E164" s="14" t="s">
        <v>21</v>
      </c>
      <c r="F164" s="16" t="s">
        <v>22</v>
      </c>
      <c r="G164" s="16" t="s">
        <v>1350</v>
      </c>
      <c r="H164" s="16" t="s">
        <v>1241</v>
      </c>
      <c r="I164" s="16" t="s">
        <v>1241</v>
      </c>
      <c r="J164" s="16">
        <v>3</v>
      </c>
      <c r="K164" s="51">
        <v>46012</v>
      </c>
      <c r="L164" s="51" t="s">
        <v>1341</v>
      </c>
      <c r="M164" s="51" t="s">
        <v>22</v>
      </c>
      <c r="N164" s="51" t="s">
        <v>1243</v>
      </c>
      <c r="O164" s="51" t="s">
        <v>1067</v>
      </c>
      <c r="P164" s="16" t="s">
        <v>1346</v>
      </c>
    </row>
    <row r="165" spans="1:16" ht="25.5" x14ac:dyDescent="0.25">
      <c r="A165" s="8">
        <v>149</v>
      </c>
      <c r="B165" s="13" t="s">
        <v>183</v>
      </c>
      <c r="C165" s="14"/>
      <c r="D165" s="21"/>
      <c r="E165" s="14" t="s">
        <v>21</v>
      </c>
      <c r="F165" s="16" t="s">
        <v>22</v>
      </c>
      <c r="G165" s="16" t="s">
        <v>1351</v>
      </c>
      <c r="H165" s="16" t="s">
        <v>1241</v>
      </c>
      <c r="I165" s="16" t="s">
        <v>1241</v>
      </c>
      <c r="J165" s="16">
        <v>3</v>
      </c>
      <c r="K165" s="51">
        <v>46012</v>
      </c>
      <c r="L165" s="51" t="s">
        <v>1341</v>
      </c>
      <c r="M165" s="51" t="s">
        <v>22</v>
      </c>
      <c r="N165" s="51" t="s">
        <v>1243</v>
      </c>
      <c r="O165" s="51" t="s">
        <v>1067</v>
      </c>
      <c r="P165" s="16" t="s">
        <v>1346</v>
      </c>
    </row>
    <row r="166" spans="1:16" ht="102" x14ac:dyDescent="0.25">
      <c r="A166" s="8">
        <v>150</v>
      </c>
      <c r="B166" s="13" t="s">
        <v>184</v>
      </c>
      <c r="C166" s="14"/>
      <c r="D166" s="21"/>
      <c r="E166" s="14" t="s">
        <v>21</v>
      </c>
      <c r="F166" s="16" t="s">
        <v>22</v>
      </c>
      <c r="G166" s="16" t="s">
        <v>1352</v>
      </c>
      <c r="H166" s="16" t="s">
        <v>1241</v>
      </c>
      <c r="I166" s="16" t="s">
        <v>1241</v>
      </c>
      <c r="J166" s="16">
        <v>3</v>
      </c>
      <c r="K166" s="51">
        <v>46012</v>
      </c>
      <c r="L166" s="51" t="s">
        <v>1341</v>
      </c>
      <c r="M166" s="51" t="s">
        <v>22</v>
      </c>
      <c r="N166" s="51" t="s">
        <v>1243</v>
      </c>
      <c r="O166" s="51" t="s">
        <v>1067</v>
      </c>
      <c r="P166" s="16" t="s">
        <v>1346</v>
      </c>
    </row>
    <row r="167" spans="1:16" ht="25.5" x14ac:dyDescent="0.25">
      <c r="A167" s="8">
        <v>151</v>
      </c>
      <c r="B167" s="13" t="s">
        <v>185</v>
      </c>
      <c r="C167" s="14"/>
      <c r="D167" s="21"/>
      <c r="E167" s="14" t="s">
        <v>21</v>
      </c>
      <c r="F167" s="16" t="s">
        <v>22</v>
      </c>
      <c r="G167" s="16" t="s">
        <v>1353</v>
      </c>
      <c r="H167" s="16" t="s">
        <v>1241</v>
      </c>
      <c r="I167" s="16" t="s">
        <v>1241</v>
      </c>
      <c r="J167" s="16">
        <v>3</v>
      </c>
      <c r="K167" s="51">
        <v>46012</v>
      </c>
      <c r="L167" s="51" t="s">
        <v>1341</v>
      </c>
      <c r="M167" s="51" t="s">
        <v>22</v>
      </c>
      <c r="N167" s="51" t="s">
        <v>1243</v>
      </c>
      <c r="O167" s="51" t="s">
        <v>1067</v>
      </c>
      <c r="P167" s="16" t="s">
        <v>1346</v>
      </c>
    </row>
    <row r="168" spans="1:16" ht="102" x14ac:dyDescent="0.25">
      <c r="A168" s="8">
        <v>152</v>
      </c>
      <c r="B168" s="13" t="s">
        <v>186</v>
      </c>
      <c r="C168" s="14"/>
      <c r="D168" s="21"/>
      <c r="E168" s="14" t="s">
        <v>21</v>
      </c>
      <c r="F168" s="16" t="s">
        <v>22</v>
      </c>
      <c r="G168" s="16" t="s">
        <v>1354</v>
      </c>
      <c r="H168" s="16" t="s">
        <v>1241</v>
      </c>
      <c r="I168" s="16" t="s">
        <v>1241</v>
      </c>
      <c r="J168" s="16">
        <v>3</v>
      </c>
      <c r="K168" s="51">
        <v>46012</v>
      </c>
      <c r="L168" s="51" t="s">
        <v>1341</v>
      </c>
      <c r="M168" s="51" t="s">
        <v>22</v>
      </c>
      <c r="N168" s="51" t="s">
        <v>1243</v>
      </c>
      <c r="O168" s="51" t="s">
        <v>1067</v>
      </c>
      <c r="P168" s="16" t="s">
        <v>1346</v>
      </c>
    </row>
    <row r="169" spans="1:16" ht="38.25" x14ac:dyDescent="0.25">
      <c r="A169" s="8">
        <v>153</v>
      </c>
      <c r="B169" s="13" t="s">
        <v>187</v>
      </c>
      <c r="C169" s="14"/>
      <c r="D169" s="21"/>
      <c r="E169" s="14" t="s">
        <v>21</v>
      </c>
      <c r="F169" s="16" t="s">
        <v>22</v>
      </c>
      <c r="G169" s="16" t="s">
        <v>1355</v>
      </c>
      <c r="H169" s="16" t="s">
        <v>1241</v>
      </c>
      <c r="I169" s="16" t="s">
        <v>1241</v>
      </c>
      <c r="J169" s="16">
        <v>3</v>
      </c>
      <c r="K169" s="51">
        <v>46012</v>
      </c>
      <c r="L169" s="51" t="s">
        <v>1341</v>
      </c>
      <c r="M169" s="51" t="s">
        <v>22</v>
      </c>
      <c r="N169" s="51" t="s">
        <v>1243</v>
      </c>
      <c r="O169" s="51" t="s">
        <v>1067</v>
      </c>
      <c r="P169" s="16" t="s">
        <v>1346</v>
      </c>
    </row>
    <row r="170" spans="1:16" ht="25.5" x14ac:dyDescent="0.25">
      <c r="A170" s="8">
        <v>154</v>
      </c>
      <c r="B170" s="13" t="s">
        <v>188</v>
      </c>
      <c r="C170" s="14"/>
      <c r="D170" s="21"/>
      <c r="E170" s="14" t="s">
        <v>21</v>
      </c>
      <c r="F170" s="16" t="s">
        <v>22</v>
      </c>
      <c r="G170" s="16" t="s">
        <v>1356</v>
      </c>
      <c r="H170" s="16" t="s">
        <v>1241</v>
      </c>
      <c r="I170" s="16" t="s">
        <v>1241</v>
      </c>
      <c r="J170" s="16">
        <v>3</v>
      </c>
      <c r="K170" s="51">
        <v>46012</v>
      </c>
      <c r="L170" s="51" t="s">
        <v>1341</v>
      </c>
      <c r="M170" s="51" t="s">
        <v>22</v>
      </c>
      <c r="N170" s="51" t="s">
        <v>1243</v>
      </c>
      <c r="O170" s="51" t="s">
        <v>1067</v>
      </c>
      <c r="P170" s="16" t="s">
        <v>1346</v>
      </c>
    </row>
    <row r="171" spans="1:16" ht="38.25" x14ac:dyDescent="0.25">
      <c r="A171" s="8">
        <v>155</v>
      </c>
      <c r="B171" s="13" t="s">
        <v>189</v>
      </c>
      <c r="C171" s="14"/>
      <c r="D171" s="21"/>
      <c r="E171" s="14" t="s">
        <v>21</v>
      </c>
      <c r="F171" s="16" t="s">
        <v>22</v>
      </c>
      <c r="G171" s="16" t="s">
        <v>1357</v>
      </c>
      <c r="H171" s="16" t="s">
        <v>1241</v>
      </c>
      <c r="I171" s="16" t="s">
        <v>1241</v>
      </c>
      <c r="J171" s="16">
        <v>3</v>
      </c>
      <c r="K171" s="51">
        <v>46012</v>
      </c>
      <c r="L171" s="51" t="s">
        <v>1341</v>
      </c>
      <c r="M171" s="51" t="s">
        <v>22</v>
      </c>
      <c r="N171" s="51" t="s">
        <v>1243</v>
      </c>
      <c r="O171" s="51" t="s">
        <v>1067</v>
      </c>
      <c r="P171" s="16" t="s">
        <v>1344</v>
      </c>
    </row>
    <row r="172" spans="1:16" ht="25.5" x14ac:dyDescent="0.25">
      <c r="A172" s="8">
        <v>156</v>
      </c>
      <c r="B172" s="13" t="s">
        <v>190</v>
      </c>
      <c r="C172" s="14"/>
      <c r="D172" s="21"/>
      <c r="E172" s="14" t="s">
        <v>21</v>
      </c>
      <c r="F172" s="16" t="s">
        <v>22</v>
      </c>
      <c r="G172" s="16" t="s">
        <v>1358</v>
      </c>
      <c r="H172" s="16" t="s">
        <v>1241</v>
      </c>
      <c r="I172" s="16" t="s">
        <v>1241</v>
      </c>
      <c r="J172" s="16">
        <v>3</v>
      </c>
      <c r="K172" s="51">
        <v>46012</v>
      </c>
      <c r="L172" s="51" t="s">
        <v>1341</v>
      </c>
      <c r="M172" s="51" t="s">
        <v>22</v>
      </c>
      <c r="N172" s="51" t="s">
        <v>1243</v>
      </c>
      <c r="O172" s="51" t="s">
        <v>1067</v>
      </c>
      <c r="P172" s="16" t="s">
        <v>1346</v>
      </c>
    </row>
    <row r="173" spans="1:16" ht="25.5" x14ac:dyDescent="0.25">
      <c r="A173" s="8">
        <v>157</v>
      </c>
      <c r="B173" s="13" t="s">
        <v>191</v>
      </c>
      <c r="C173" s="14"/>
      <c r="D173" s="21"/>
      <c r="E173" s="14" t="s">
        <v>21</v>
      </c>
      <c r="F173" s="16" t="s">
        <v>22</v>
      </c>
      <c r="G173" s="16" t="s">
        <v>1359</v>
      </c>
      <c r="H173" s="16" t="s">
        <v>1241</v>
      </c>
      <c r="I173" s="16" t="s">
        <v>1241</v>
      </c>
      <c r="J173" s="16">
        <v>3</v>
      </c>
      <c r="K173" s="51">
        <v>46012</v>
      </c>
      <c r="L173" s="51" t="s">
        <v>1341</v>
      </c>
      <c r="M173" s="51" t="s">
        <v>22</v>
      </c>
      <c r="N173" s="51" t="s">
        <v>1243</v>
      </c>
      <c r="O173" s="51" t="s">
        <v>1067</v>
      </c>
      <c r="P173" s="16" t="s">
        <v>1344</v>
      </c>
    </row>
    <row r="174" spans="1:16" ht="102" x14ac:dyDescent="0.25">
      <c r="A174" s="8">
        <v>158</v>
      </c>
      <c r="B174" s="13" t="s">
        <v>192</v>
      </c>
      <c r="C174" s="14"/>
      <c r="D174" s="21"/>
      <c r="E174" s="14" t="s">
        <v>21</v>
      </c>
      <c r="F174" s="16" t="s">
        <v>22</v>
      </c>
      <c r="G174" s="16" t="s">
        <v>1360</v>
      </c>
      <c r="H174" s="16" t="s">
        <v>1241</v>
      </c>
      <c r="I174" s="16" t="s">
        <v>1241</v>
      </c>
      <c r="J174" s="16">
        <v>3</v>
      </c>
      <c r="K174" s="51">
        <v>46012</v>
      </c>
      <c r="L174" s="51" t="s">
        <v>1341</v>
      </c>
      <c r="M174" s="51" t="s">
        <v>22</v>
      </c>
      <c r="N174" s="51" t="s">
        <v>1243</v>
      </c>
      <c r="O174" s="51" t="s">
        <v>1067</v>
      </c>
      <c r="P174" s="16" t="s">
        <v>1344</v>
      </c>
    </row>
    <row r="175" spans="1:16" ht="25.5" x14ac:dyDescent="0.25">
      <c r="A175" s="8">
        <v>159</v>
      </c>
      <c r="B175" s="13" t="s">
        <v>193</v>
      </c>
      <c r="C175" s="14"/>
      <c r="D175" s="21"/>
      <c r="E175" s="14" t="s">
        <v>21</v>
      </c>
      <c r="F175" s="16" t="s">
        <v>22</v>
      </c>
      <c r="G175" s="16" t="s">
        <v>1361</v>
      </c>
      <c r="H175" s="16" t="s">
        <v>1241</v>
      </c>
      <c r="I175" s="16" t="s">
        <v>1241</v>
      </c>
      <c r="J175" s="16">
        <v>3</v>
      </c>
      <c r="K175" s="51">
        <v>46012</v>
      </c>
      <c r="L175" s="51" t="s">
        <v>1341</v>
      </c>
      <c r="M175" s="51" t="s">
        <v>22</v>
      </c>
      <c r="N175" s="51" t="s">
        <v>1243</v>
      </c>
      <c r="O175" s="51" t="s">
        <v>1067</v>
      </c>
      <c r="P175" s="16" t="s">
        <v>1362</v>
      </c>
    </row>
    <row r="176" spans="1:16" ht="25.5" x14ac:dyDescent="0.25">
      <c r="A176" s="52"/>
      <c r="B176" s="9" t="s">
        <v>676</v>
      </c>
      <c r="C176" s="18">
        <v>0</v>
      </c>
      <c r="D176" s="19">
        <v>0</v>
      </c>
      <c r="E176" s="18">
        <v>8</v>
      </c>
      <c r="F176" s="20">
        <v>0</v>
      </c>
      <c r="G176" s="20"/>
      <c r="H176" s="20"/>
      <c r="I176" s="20"/>
      <c r="J176" s="20" t="s">
        <v>22</v>
      </c>
      <c r="K176" s="52" t="s">
        <v>22</v>
      </c>
      <c r="L176" s="52" t="s">
        <v>22</v>
      </c>
      <c r="M176" s="52" t="s">
        <v>22</v>
      </c>
      <c r="N176" s="52" t="s">
        <v>22</v>
      </c>
      <c r="O176" s="52" t="s">
        <v>22</v>
      </c>
      <c r="P176" s="20"/>
    </row>
    <row r="177" spans="1:16" x14ac:dyDescent="0.25">
      <c r="A177" s="8">
        <v>160</v>
      </c>
      <c r="B177" s="13" t="s">
        <v>194</v>
      </c>
      <c r="C177" s="14"/>
      <c r="D177" s="21"/>
      <c r="E177" s="14" t="s">
        <v>21</v>
      </c>
      <c r="F177" s="16" t="s">
        <v>22</v>
      </c>
      <c r="G177" s="16" t="s">
        <v>1363</v>
      </c>
      <c r="H177" s="17" t="s">
        <v>1241</v>
      </c>
      <c r="I177" s="17" t="s">
        <v>1241</v>
      </c>
      <c r="J177" s="17">
        <v>3</v>
      </c>
      <c r="K177" s="50">
        <v>46012</v>
      </c>
      <c r="L177" s="50" t="s">
        <v>1364</v>
      </c>
      <c r="M177" s="50" t="s">
        <v>22</v>
      </c>
      <c r="N177" s="50" t="s">
        <v>1243</v>
      </c>
      <c r="O177" s="50" t="s">
        <v>1004</v>
      </c>
      <c r="P177" s="16" t="s">
        <v>1241</v>
      </c>
    </row>
    <row r="178" spans="1:16" x14ac:dyDescent="0.25">
      <c r="A178" s="8">
        <v>161</v>
      </c>
      <c r="B178" s="13" t="s">
        <v>195</v>
      </c>
      <c r="C178" s="14"/>
      <c r="D178" s="21"/>
      <c r="E178" s="14" t="s">
        <v>21</v>
      </c>
      <c r="F178" s="16" t="s">
        <v>22</v>
      </c>
      <c r="G178" s="16" t="s">
        <v>1365</v>
      </c>
      <c r="H178" s="17" t="s">
        <v>1241</v>
      </c>
      <c r="I178" s="17" t="s">
        <v>1241</v>
      </c>
      <c r="J178" s="17">
        <v>3</v>
      </c>
      <c r="K178" s="50">
        <v>46012</v>
      </c>
      <c r="L178" s="50" t="s">
        <v>1364</v>
      </c>
      <c r="M178" s="50" t="s">
        <v>22</v>
      </c>
      <c r="N178" s="50" t="s">
        <v>1243</v>
      </c>
      <c r="O178" s="50" t="s">
        <v>1004</v>
      </c>
      <c r="P178" s="16" t="s">
        <v>1241</v>
      </c>
    </row>
    <row r="179" spans="1:16" x14ac:dyDescent="0.25">
      <c r="A179" s="8">
        <v>162</v>
      </c>
      <c r="B179" s="13" t="s">
        <v>196</v>
      </c>
      <c r="C179" s="14"/>
      <c r="D179" s="21"/>
      <c r="E179" s="14" t="s">
        <v>21</v>
      </c>
      <c r="F179" s="16" t="s">
        <v>22</v>
      </c>
      <c r="G179" s="16" t="s">
        <v>1366</v>
      </c>
      <c r="H179" s="17" t="s">
        <v>1241</v>
      </c>
      <c r="I179" s="17" t="s">
        <v>1241</v>
      </c>
      <c r="J179" s="17">
        <v>3</v>
      </c>
      <c r="K179" s="50">
        <v>46012</v>
      </c>
      <c r="L179" s="50" t="s">
        <v>1364</v>
      </c>
      <c r="M179" s="50" t="s">
        <v>22</v>
      </c>
      <c r="N179" s="50" t="s">
        <v>1243</v>
      </c>
      <c r="O179" s="50" t="s">
        <v>1004</v>
      </c>
      <c r="P179" s="16" t="s">
        <v>1241</v>
      </c>
    </row>
    <row r="180" spans="1:16" x14ac:dyDescent="0.25">
      <c r="A180" s="8">
        <v>163</v>
      </c>
      <c r="B180" s="13" t="s">
        <v>197</v>
      </c>
      <c r="C180" s="14"/>
      <c r="D180" s="21"/>
      <c r="E180" s="14" t="s">
        <v>21</v>
      </c>
      <c r="F180" s="16" t="s">
        <v>22</v>
      </c>
      <c r="G180" s="16" t="s">
        <v>1367</v>
      </c>
      <c r="H180" s="17" t="s">
        <v>1241</v>
      </c>
      <c r="I180" s="17" t="s">
        <v>1241</v>
      </c>
      <c r="J180" s="17">
        <v>3</v>
      </c>
      <c r="K180" s="50">
        <v>46012</v>
      </c>
      <c r="L180" s="50" t="s">
        <v>1364</v>
      </c>
      <c r="M180" s="50" t="s">
        <v>22</v>
      </c>
      <c r="N180" s="50" t="s">
        <v>1243</v>
      </c>
      <c r="O180" s="50" t="s">
        <v>1004</v>
      </c>
      <c r="P180" s="16" t="s">
        <v>1241</v>
      </c>
    </row>
    <row r="181" spans="1:16" ht="25.5" x14ac:dyDescent="0.25">
      <c r="A181" s="8">
        <v>164</v>
      </c>
      <c r="B181" s="13" t="s">
        <v>198</v>
      </c>
      <c r="C181" s="14"/>
      <c r="D181" s="21"/>
      <c r="E181" s="14" t="s">
        <v>21</v>
      </c>
      <c r="F181" s="16" t="s">
        <v>22</v>
      </c>
      <c r="G181" s="16" t="s">
        <v>1368</v>
      </c>
      <c r="H181" s="17" t="s">
        <v>1241</v>
      </c>
      <c r="I181" s="17" t="s">
        <v>1241</v>
      </c>
      <c r="J181" s="17">
        <v>3</v>
      </c>
      <c r="K181" s="50">
        <v>46012</v>
      </c>
      <c r="L181" s="50" t="s">
        <v>1364</v>
      </c>
      <c r="M181" s="50" t="s">
        <v>22</v>
      </c>
      <c r="N181" s="50" t="s">
        <v>1243</v>
      </c>
      <c r="O181" s="50" t="s">
        <v>1004</v>
      </c>
      <c r="P181" s="16" t="s">
        <v>1241</v>
      </c>
    </row>
    <row r="182" spans="1:16" ht="25.5" x14ac:dyDescent="0.25">
      <c r="A182" s="8">
        <v>165</v>
      </c>
      <c r="B182" s="13" t="s">
        <v>199</v>
      </c>
      <c r="D182" s="21"/>
      <c r="E182" s="14" t="s">
        <v>21</v>
      </c>
      <c r="F182" s="16" t="s">
        <v>22</v>
      </c>
      <c r="G182" s="16" t="s">
        <v>1369</v>
      </c>
      <c r="H182" s="17" t="s">
        <v>1241</v>
      </c>
      <c r="I182" s="17" t="s">
        <v>1241</v>
      </c>
      <c r="J182" s="17">
        <v>3</v>
      </c>
      <c r="K182" s="50">
        <v>46012</v>
      </c>
      <c r="L182" s="50" t="s">
        <v>1364</v>
      </c>
      <c r="M182" s="50" t="s">
        <v>22</v>
      </c>
      <c r="N182" s="50" t="s">
        <v>1243</v>
      </c>
      <c r="O182" s="50" t="s">
        <v>1004</v>
      </c>
      <c r="P182" s="16" t="s">
        <v>1241</v>
      </c>
    </row>
    <row r="183" spans="1:16" ht="25.5" x14ac:dyDescent="0.25">
      <c r="A183" s="8">
        <v>166</v>
      </c>
      <c r="B183" s="13" t="s">
        <v>200</v>
      </c>
      <c r="C183" s="14"/>
      <c r="D183" s="21"/>
      <c r="E183" s="14" t="s">
        <v>21</v>
      </c>
      <c r="F183" s="16" t="s">
        <v>22</v>
      </c>
      <c r="G183" s="16" t="s">
        <v>1370</v>
      </c>
      <c r="H183" s="17" t="s">
        <v>1241</v>
      </c>
      <c r="I183" s="17" t="s">
        <v>1241</v>
      </c>
      <c r="J183" s="17">
        <v>3</v>
      </c>
      <c r="K183" s="50">
        <v>46012</v>
      </c>
      <c r="L183" s="50" t="s">
        <v>1364</v>
      </c>
      <c r="M183" s="50" t="s">
        <v>22</v>
      </c>
      <c r="N183" s="50" t="s">
        <v>1243</v>
      </c>
      <c r="O183" s="50" t="s">
        <v>1004</v>
      </c>
      <c r="P183" s="16" t="s">
        <v>1241</v>
      </c>
    </row>
    <row r="184" spans="1:16" ht="44.1" customHeight="1" x14ac:dyDescent="0.25">
      <c r="A184" s="8">
        <v>167</v>
      </c>
      <c r="B184" s="13" t="s">
        <v>201</v>
      </c>
      <c r="C184" s="14"/>
      <c r="D184" s="21"/>
      <c r="E184" s="14" t="s">
        <v>21</v>
      </c>
      <c r="F184" s="16" t="s">
        <v>22</v>
      </c>
      <c r="G184" s="16" t="s">
        <v>1371</v>
      </c>
      <c r="H184" s="17" t="s">
        <v>1241</v>
      </c>
      <c r="I184" s="17" t="s">
        <v>1241</v>
      </c>
      <c r="J184" s="17">
        <v>3</v>
      </c>
      <c r="K184" s="50">
        <v>46012</v>
      </c>
      <c r="L184" s="50" t="s">
        <v>1364</v>
      </c>
      <c r="M184" s="50" t="s">
        <v>22</v>
      </c>
      <c r="N184" s="50" t="s">
        <v>1243</v>
      </c>
      <c r="O184" s="50" t="s">
        <v>1004</v>
      </c>
      <c r="P184" s="16" t="s">
        <v>1241</v>
      </c>
    </row>
    <row r="185" spans="1:16" x14ac:dyDescent="0.25">
      <c r="A185" s="52"/>
      <c r="B185" s="9" t="s">
        <v>690</v>
      </c>
      <c r="C185" s="18">
        <v>0</v>
      </c>
      <c r="D185" s="19">
        <v>0</v>
      </c>
      <c r="E185" s="18">
        <v>9</v>
      </c>
      <c r="F185" s="20">
        <v>0</v>
      </c>
      <c r="G185" s="20"/>
      <c r="H185" s="20"/>
      <c r="I185" s="20"/>
      <c r="J185" s="20" t="s">
        <v>22</v>
      </c>
      <c r="K185" s="52" t="s">
        <v>22</v>
      </c>
      <c r="L185" s="52" t="s">
        <v>22</v>
      </c>
      <c r="M185" s="52" t="s">
        <v>22</v>
      </c>
      <c r="N185" s="52" t="s">
        <v>22</v>
      </c>
      <c r="O185" s="52" t="s">
        <v>22</v>
      </c>
      <c r="P185" s="20"/>
    </row>
    <row r="186" spans="1:16" ht="25.5" x14ac:dyDescent="0.25">
      <c r="A186" s="8">
        <v>168</v>
      </c>
      <c r="B186" s="13" t="s">
        <v>202</v>
      </c>
      <c r="C186" s="14"/>
      <c r="D186" s="21"/>
      <c r="E186" s="14" t="s">
        <v>21</v>
      </c>
      <c r="F186" s="16" t="s">
        <v>22</v>
      </c>
      <c r="G186" s="16" t="s">
        <v>1372</v>
      </c>
      <c r="H186" s="17" t="s">
        <v>1241</v>
      </c>
      <c r="I186" s="17" t="s">
        <v>1241</v>
      </c>
      <c r="J186" s="17">
        <v>3</v>
      </c>
      <c r="K186" s="50">
        <v>46012</v>
      </c>
      <c r="L186" s="50" t="s">
        <v>1364</v>
      </c>
      <c r="M186" s="50" t="s">
        <v>22</v>
      </c>
      <c r="N186" s="50" t="s">
        <v>1243</v>
      </c>
      <c r="O186" s="50" t="s">
        <v>1004</v>
      </c>
      <c r="P186" s="16" t="s">
        <v>1241</v>
      </c>
    </row>
    <row r="187" spans="1:16" ht="51" x14ac:dyDescent="0.25">
      <c r="A187" s="8">
        <v>169</v>
      </c>
      <c r="B187" s="13" t="s">
        <v>203</v>
      </c>
      <c r="C187" s="14"/>
      <c r="D187" s="28"/>
      <c r="E187" s="14" t="s">
        <v>21</v>
      </c>
      <c r="F187" s="16" t="s">
        <v>22</v>
      </c>
      <c r="G187" s="16" t="s">
        <v>1373</v>
      </c>
      <c r="H187" s="17" t="s">
        <v>1241</v>
      </c>
      <c r="I187" s="17" t="s">
        <v>1241</v>
      </c>
      <c r="J187" s="16">
        <v>3</v>
      </c>
      <c r="K187" s="51">
        <v>46012</v>
      </c>
      <c r="L187" s="51" t="s">
        <v>1364</v>
      </c>
      <c r="M187" s="51" t="s">
        <v>22</v>
      </c>
      <c r="N187" s="51" t="s">
        <v>1243</v>
      </c>
      <c r="O187" s="51" t="s">
        <v>1004</v>
      </c>
      <c r="P187" s="16" t="s">
        <v>1241</v>
      </c>
    </row>
    <row r="188" spans="1:16" ht="51" x14ac:dyDescent="0.25">
      <c r="A188" s="8">
        <v>170</v>
      </c>
      <c r="B188" s="13" t="s">
        <v>204</v>
      </c>
      <c r="C188" s="14"/>
      <c r="D188" s="21"/>
      <c r="E188" s="14" t="s">
        <v>21</v>
      </c>
      <c r="F188" s="16" t="s">
        <v>22</v>
      </c>
      <c r="G188" s="16" t="s">
        <v>1373</v>
      </c>
      <c r="H188" s="17" t="s">
        <v>1241</v>
      </c>
      <c r="I188" s="17" t="s">
        <v>1241</v>
      </c>
      <c r="J188" s="17">
        <v>3</v>
      </c>
      <c r="K188" s="50">
        <v>46012</v>
      </c>
      <c r="L188" s="50" t="s">
        <v>1364</v>
      </c>
      <c r="M188" s="50" t="s">
        <v>22</v>
      </c>
      <c r="N188" s="50" t="s">
        <v>1243</v>
      </c>
      <c r="O188" s="50" t="s">
        <v>1004</v>
      </c>
      <c r="P188" s="16" t="s">
        <v>1241</v>
      </c>
    </row>
    <row r="189" spans="1:16" ht="25.5" x14ac:dyDescent="0.25">
      <c r="A189" s="8">
        <v>171</v>
      </c>
      <c r="B189" s="13" t="s">
        <v>205</v>
      </c>
      <c r="C189" s="14"/>
      <c r="D189" s="21"/>
      <c r="E189" s="14" t="s">
        <v>21</v>
      </c>
      <c r="F189" s="16" t="s">
        <v>22</v>
      </c>
      <c r="G189" s="16" t="s">
        <v>1374</v>
      </c>
      <c r="H189" s="17" t="s">
        <v>1241</v>
      </c>
      <c r="I189" s="17" t="s">
        <v>1241</v>
      </c>
      <c r="J189" s="17">
        <v>3</v>
      </c>
      <c r="K189" s="50">
        <v>46012</v>
      </c>
      <c r="L189" s="50" t="s">
        <v>1364</v>
      </c>
      <c r="M189" s="50" t="s">
        <v>22</v>
      </c>
      <c r="N189" s="50" t="s">
        <v>1243</v>
      </c>
      <c r="O189" s="50" t="s">
        <v>1004</v>
      </c>
      <c r="P189" s="16" t="s">
        <v>1241</v>
      </c>
    </row>
    <row r="190" spans="1:16" x14ac:dyDescent="0.25">
      <c r="A190" s="8">
        <v>172</v>
      </c>
      <c r="B190" s="13" t="s">
        <v>206</v>
      </c>
      <c r="C190" s="14"/>
      <c r="D190" s="21"/>
      <c r="E190" s="14" t="s">
        <v>21</v>
      </c>
      <c r="F190" s="16" t="s">
        <v>22</v>
      </c>
      <c r="G190" s="16" t="s">
        <v>1375</v>
      </c>
      <c r="H190" s="17" t="s">
        <v>1241</v>
      </c>
      <c r="I190" s="17" t="s">
        <v>1241</v>
      </c>
      <c r="J190" s="17">
        <v>3</v>
      </c>
      <c r="K190" s="50">
        <v>46012</v>
      </c>
      <c r="L190" s="50" t="s">
        <v>1364</v>
      </c>
      <c r="M190" s="50" t="s">
        <v>22</v>
      </c>
      <c r="N190" s="50" t="s">
        <v>1243</v>
      </c>
      <c r="O190" s="50" t="s">
        <v>1004</v>
      </c>
      <c r="P190" s="16" t="s">
        <v>1241</v>
      </c>
    </row>
    <row r="191" spans="1:16" ht="25.5" x14ac:dyDescent="0.25">
      <c r="A191" s="8">
        <v>173</v>
      </c>
      <c r="B191" s="13" t="s">
        <v>207</v>
      </c>
      <c r="C191" s="14"/>
      <c r="D191" s="21" t="s">
        <v>22</v>
      </c>
      <c r="E191" s="14" t="s">
        <v>21</v>
      </c>
      <c r="F191" s="16" t="s">
        <v>22</v>
      </c>
      <c r="G191" s="16" t="s">
        <v>1376</v>
      </c>
      <c r="H191" s="17" t="s">
        <v>1241</v>
      </c>
      <c r="I191" s="17" t="s">
        <v>1241</v>
      </c>
      <c r="J191" s="17">
        <v>3</v>
      </c>
      <c r="K191" s="50">
        <v>46012</v>
      </c>
      <c r="L191" s="50" t="s">
        <v>1364</v>
      </c>
      <c r="M191" s="50" t="s">
        <v>22</v>
      </c>
      <c r="N191" s="50" t="s">
        <v>1243</v>
      </c>
      <c r="O191" s="50" t="s">
        <v>1004</v>
      </c>
      <c r="P191" s="16" t="s">
        <v>1241</v>
      </c>
    </row>
    <row r="192" spans="1:16" x14ac:dyDescent="0.25">
      <c r="A192" s="8">
        <v>174</v>
      </c>
      <c r="B192" s="13" t="s">
        <v>208</v>
      </c>
      <c r="D192" s="21" t="s">
        <v>22</v>
      </c>
      <c r="E192" s="14" t="s">
        <v>21</v>
      </c>
      <c r="F192" s="16" t="s">
        <v>22</v>
      </c>
      <c r="G192" s="16" t="s">
        <v>1377</v>
      </c>
      <c r="H192" s="17" t="s">
        <v>1241</v>
      </c>
      <c r="I192" s="17" t="s">
        <v>1241</v>
      </c>
      <c r="J192" s="17">
        <v>3</v>
      </c>
      <c r="K192" s="50">
        <v>46012</v>
      </c>
      <c r="L192" s="50" t="s">
        <v>1364</v>
      </c>
      <c r="M192" s="50" t="s">
        <v>22</v>
      </c>
      <c r="N192" s="50" t="s">
        <v>1243</v>
      </c>
      <c r="O192" s="50" t="s">
        <v>1004</v>
      </c>
      <c r="P192" s="16" t="s">
        <v>1241</v>
      </c>
    </row>
    <row r="193" spans="1:16" ht="25.5" x14ac:dyDescent="0.25">
      <c r="A193" s="8">
        <v>175</v>
      </c>
      <c r="B193" s="13" t="s">
        <v>209</v>
      </c>
      <c r="C193" s="14"/>
      <c r="D193" s="21"/>
      <c r="E193" s="14" t="s">
        <v>21</v>
      </c>
      <c r="F193" s="16" t="s">
        <v>22</v>
      </c>
      <c r="G193" s="16" t="s">
        <v>1378</v>
      </c>
      <c r="H193" s="17" t="s">
        <v>1241</v>
      </c>
      <c r="I193" s="17" t="s">
        <v>1241</v>
      </c>
      <c r="J193" s="17">
        <v>3</v>
      </c>
      <c r="K193" s="50">
        <v>46012</v>
      </c>
      <c r="L193" s="50" t="s">
        <v>1364</v>
      </c>
      <c r="M193" s="50" t="s">
        <v>22</v>
      </c>
      <c r="N193" s="50" t="s">
        <v>1243</v>
      </c>
      <c r="O193" s="50" t="s">
        <v>1004</v>
      </c>
      <c r="P193" s="16" t="s">
        <v>1241</v>
      </c>
    </row>
    <row r="194" spans="1:16" ht="25.5" x14ac:dyDescent="0.25">
      <c r="A194" s="8">
        <v>176</v>
      </c>
      <c r="B194" s="13" t="s">
        <v>210</v>
      </c>
      <c r="C194" s="14"/>
      <c r="D194" s="21"/>
      <c r="E194" s="14" t="s">
        <v>21</v>
      </c>
      <c r="F194" s="16" t="s">
        <v>22</v>
      </c>
      <c r="G194" s="16" t="s">
        <v>1379</v>
      </c>
      <c r="H194" s="17" t="s">
        <v>1241</v>
      </c>
      <c r="I194" s="17" t="s">
        <v>1241</v>
      </c>
      <c r="J194" s="17">
        <v>3</v>
      </c>
      <c r="K194" s="50">
        <v>46012</v>
      </c>
      <c r="L194" s="50" t="s">
        <v>1364</v>
      </c>
      <c r="M194" s="50" t="s">
        <v>22</v>
      </c>
      <c r="N194" s="50" t="s">
        <v>1243</v>
      </c>
      <c r="O194" s="50" t="s">
        <v>1004</v>
      </c>
      <c r="P194" s="16" t="s">
        <v>1241</v>
      </c>
    </row>
    <row r="195" spans="1:16" ht="51" x14ac:dyDescent="0.25">
      <c r="A195" s="52"/>
      <c r="B195" s="9" t="s">
        <v>701</v>
      </c>
      <c r="C195" s="18">
        <v>3</v>
      </c>
      <c r="D195" s="19">
        <v>0</v>
      </c>
      <c r="E195" s="18">
        <v>11</v>
      </c>
      <c r="F195" s="20">
        <v>0</v>
      </c>
      <c r="G195" s="20"/>
      <c r="H195" s="20"/>
      <c r="I195" s="20"/>
      <c r="J195" s="20" t="s">
        <v>22</v>
      </c>
      <c r="K195" s="52" t="s">
        <v>22</v>
      </c>
      <c r="L195" s="52" t="s">
        <v>22</v>
      </c>
      <c r="M195" s="52" t="s">
        <v>22</v>
      </c>
      <c r="N195" s="52" t="s">
        <v>22</v>
      </c>
      <c r="O195" s="52" t="s">
        <v>22</v>
      </c>
      <c r="P195" s="20"/>
    </row>
    <row r="196" spans="1:16" x14ac:dyDescent="0.25">
      <c r="A196" s="8">
        <v>177</v>
      </c>
      <c r="B196" s="13" t="s">
        <v>211</v>
      </c>
      <c r="C196" s="14" t="s">
        <v>21</v>
      </c>
      <c r="D196" s="21"/>
      <c r="E196" s="14" t="s">
        <v>21</v>
      </c>
      <c r="F196" s="16" t="s">
        <v>22</v>
      </c>
      <c r="G196" s="16" t="s">
        <v>1380</v>
      </c>
      <c r="H196" s="17" t="s">
        <v>1381</v>
      </c>
      <c r="I196" s="17" t="s">
        <v>1382</v>
      </c>
      <c r="J196" s="17">
        <v>3</v>
      </c>
      <c r="K196" s="50">
        <v>46012</v>
      </c>
      <c r="L196" s="50" t="s">
        <v>1002</v>
      </c>
      <c r="M196" s="50" t="s">
        <v>21</v>
      </c>
      <c r="N196" s="50" t="s">
        <v>1003</v>
      </c>
      <c r="O196" s="50" t="s">
        <v>1004</v>
      </c>
      <c r="P196" s="16" t="s">
        <v>1383</v>
      </c>
    </row>
    <row r="197" spans="1:16" ht="95.1" customHeight="1" x14ac:dyDescent="0.25">
      <c r="A197" s="8">
        <v>178</v>
      </c>
      <c r="B197" s="13" t="s">
        <v>213</v>
      </c>
      <c r="C197" s="14" t="s">
        <v>21</v>
      </c>
      <c r="D197" s="21"/>
      <c r="E197" s="14" t="s">
        <v>21</v>
      </c>
      <c r="F197" s="16" t="s">
        <v>22</v>
      </c>
      <c r="G197" s="16" t="s">
        <v>1384</v>
      </c>
      <c r="H197" s="17" t="s">
        <v>1385</v>
      </c>
      <c r="I197" s="17" t="s">
        <v>1386</v>
      </c>
      <c r="J197" s="17">
        <v>3</v>
      </c>
      <c r="K197" s="50">
        <v>46012</v>
      </c>
      <c r="L197" s="50" t="s">
        <v>1387</v>
      </c>
      <c r="M197" s="50" t="s">
        <v>21</v>
      </c>
      <c r="N197" s="50" t="s">
        <v>1003</v>
      </c>
      <c r="O197" s="50" t="s">
        <v>1004</v>
      </c>
      <c r="P197" s="16" t="s">
        <v>1388</v>
      </c>
    </row>
    <row r="198" spans="1:16" ht="38.25" x14ac:dyDescent="0.25">
      <c r="A198" s="8">
        <v>179</v>
      </c>
      <c r="B198" s="13" t="s">
        <v>215</v>
      </c>
      <c r="C198" s="14"/>
      <c r="D198" s="21"/>
      <c r="E198" s="14" t="s">
        <v>21</v>
      </c>
      <c r="F198" s="16" t="s">
        <v>22</v>
      </c>
      <c r="G198" s="16" t="s">
        <v>1389</v>
      </c>
      <c r="H198" s="17" t="s">
        <v>1390</v>
      </c>
      <c r="I198" s="17" t="s">
        <v>1391</v>
      </c>
      <c r="J198" s="17">
        <v>3</v>
      </c>
      <c r="K198" s="50">
        <v>46012</v>
      </c>
      <c r="L198" s="50" t="s">
        <v>1387</v>
      </c>
      <c r="M198" s="50" t="s">
        <v>21</v>
      </c>
      <c r="N198" s="50" t="s">
        <v>1003</v>
      </c>
      <c r="O198" s="50" t="s">
        <v>1067</v>
      </c>
      <c r="P198" s="16"/>
    </row>
    <row r="199" spans="1:16" x14ac:dyDescent="0.25">
      <c r="A199" s="8">
        <v>180</v>
      </c>
      <c r="B199" s="13" t="s">
        <v>217</v>
      </c>
      <c r="C199" s="14"/>
      <c r="D199" s="21"/>
      <c r="E199" s="14" t="s">
        <v>21</v>
      </c>
      <c r="F199" s="16" t="s">
        <v>22</v>
      </c>
      <c r="G199" s="16" t="s">
        <v>1392</v>
      </c>
      <c r="H199" s="17" t="s">
        <v>1042</v>
      </c>
      <c r="I199" s="17" t="s">
        <v>1393</v>
      </c>
      <c r="J199" s="17">
        <v>3</v>
      </c>
      <c r="K199" s="50">
        <v>46012</v>
      </c>
      <c r="L199" s="50" t="s">
        <v>1387</v>
      </c>
      <c r="M199" s="50" t="s">
        <v>21</v>
      </c>
      <c r="N199" s="50" t="s">
        <v>1003</v>
      </c>
      <c r="O199" s="50" t="s">
        <v>1067</v>
      </c>
      <c r="P199" s="16"/>
    </row>
    <row r="200" spans="1:16" x14ac:dyDescent="0.25">
      <c r="A200" s="8">
        <v>181</v>
      </c>
      <c r="B200" s="13" t="s">
        <v>218</v>
      </c>
      <c r="C200" s="14"/>
      <c r="D200" s="21"/>
      <c r="E200" s="14" t="s">
        <v>21</v>
      </c>
      <c r="F200" s="16" t="s">
        <v>22</v>
      </c>
      <c r="G200" s="16" t="s">
        <v>1394</v>
      </c>
      <c r="H200" s="17" t="s">
        <v>1241</v>
      </c>
      <c r="I200" s="17" t="s">
        <v>1241</v>
      </c>
      <c r="J200" s="17">
        <v>3</v>
      </c>
      <c r="K200" s="50">
        <v>46012</v>
      </c>
      <c r="L200" s="50" t="s">
        <v>1387</v>
      </c>
      <c r="M200" s="50" t="s">
        <v>22</v>
      </c>
      <c r="N200" s="50" t="s">
        <v>1243</v>
      </c>
      <c r="O200" s="50" t="s">
        <v>1067</v>
      </c>
      <c r="P200" s="16" t="s">
        <v>1395</v>
      </c>
    </row>
    <row r="201" spans="1:16" ht="25.5" x14ac:dyDescent="0.25">
      <c r="A201" s="8">
        <v>182</v>
      </c>
      <c r="B201" s="13" t="s">
        <v>220</v>
      </c>
      <c r="C201" s="14"/>
      <c r="D201" s="21"/>
      <c r="E201" s="14" t="s">
        <v>21</v>
      </c>
      <c r="F201" s="16" t="s">
        <v>22</v>
      </c>
      <c r="G201" s="16" t="s">
        <v>1396</v>
      </c>
      <c r="H201" s="17" t="s">
        <v>1241</v>
      </c>
      <c r="I201" s="17" t="s">
        <v>1241</v>
      </c>
      <c r="J201" s="17">
        <v>3</v>
      </c>
      <c r="K201" s="50">
        <v>46012</v>
      </c>
      <c r="L201" s="50" t="s">
        <v>1387</v>
      </c>
      <c r="M201" s="50" t="s">
        <v>22</v>
      </c>
      <c r="N201" s="50" t="s">
        <v>1243</v>
      </c>
      <c r="O201" s="50" t="s">
        <v>1067</v>
      </c>
      <c r="P201" s="16" t="s">
        <v>1395</v>
      </c>
    </row>
    <row r="202" spans="1:16" x14ac:dyDescent="0.25">
      <c r="A202" s="66"/>
      <c r="B202" s="81" t="s">
        <v>713</v>
      </c>
      <c r="C202" s="88"/>
      <c r="D202" s="89"/>
      <c r="E202" s="88"/>
      <c r="F202" s="79"/>
      <c r="G202" s="79" t="s">
        <v>482</v>
      </c>
      <c r="H202" s="79" t="s">
        <v>482</v>
      </c>
      <c r="I202" s="79" t="s">
        <v>482</v>
      </c>
      <c r="J202" s="79" t="s">
        <v>482</v>
      </c>
      <c r="K202" s="79" t="s">
        <v>482</v>
      </c>
      <c r="L202" s="79" t="s">
        <v>482</v>
      </c>
      <c r="M202" s="79" t="s">
        <v>22</v>
      </c>
      <c r="N202" s="79" t="s">
        <v>1091</v>
      </c>
      <c r="O202" s="79" t="s">
        <v>1067</v>
      </c>
      <c r="P202" s="79" t="s">
        <v>1092</v>
      </c>
    </row>
    <row r="203" spans="1:16" ht="25.5" x14ac:dyDescent="0.25">
      <c r="A203" s="8">
        <v>183</v>
      </c>
      <c r="B203" s="13" t="s">
        <v>221</v>
      </c>
      <c r="C203" s="14"/>
      <c r="D203" s="21"/>
      <c r="E203" s="14" t="s">
        <v>21</v>
      </c>
      <c r="F203" s="16" t="s">
        <v>22</v>
      </c>
      <c r="G203" s="16" t="s">
        <v>482</v>
      </c>
      <c r="H203" s="16" t="s">
        <v>482</v>
      </c>
      <c r="I203" s="16" t="s">
        <v>482</v>
      </c>
      <c r="J203" s="17" t="s">
        <v>482</v>
      </c>
      <c r="K203" s="50" t="s">
        <v>482</v>
      </c>
      <c r="L203" s="50" t="s">
        <v>482</v>
      </c>
      <c r="M203" s="50" t="s">
        <v>22</v>
      </c>
      <c r="N203" s="50" t="s">
        <v>1397</v>
      </c>
      <c r="O203" s="50" t="s">
        <v>1067</v>
      </c>
      <c r="P203" s="16" t="s">
        <v>1398</v>
      </c>
    </row>
    <row r="204" spans="1:16" ht="25.5" x14ac:dyDescent="0.25">
      <c r="A204" s="8">
        <v>184</v>
      </c>
      <c r="B204" s="13" t="s">
        <v>223</v>
      </c>
      <c r="C204" s="14"/>
      <c r="D204" s="21"/>
      <c r="E204" s="14" t="s">
        <v>21</v>
      </c>
      <c r="F204" s="16" t="s">
        <v>22</v>
      </c>
      <c r="G204" s="16" t="s">
        <v>482</v>
      </c>
      <c r="H204" s="16" t="s">
        <v>482</v>
      </c>
      <c r="I204" s="16" t="s">
        <v>482</v>
      </c>
      <c r="J204" s="17" t="s">
        <v>482</v>
      </c>
      <c r="K204" s="50" t="s">
        <v>482</v>
      </c>
      <c r="L204" s="50" t="s">
        <v>482</v>
      </c>
      <c r="M204" s="50" t="s">
        <v>22</v>
      </c>
      <c r="N204" s="50" t="s">
        <v>1397</v>
      </c>
      <c r="O204" s="50" t="s">
        <v>1067</v>
      </c>
      <c r="P204" s="16" t="s">
        <v>1399</v>
      </c>
    </row>
    <row r="205" spans="1:16" x14ac:dyDescent="0.25">
      <c r="A205" s="8">
        <v>185</v>
      </c>
      <c r="B205" s="13" t="s">
        <v>225</v>
      </c>
      <c r="C205" s="14"/>
      <c r="D205" s="21"/>
      <c r="E205" s="14" t="s">
        <v>21</v>
      </c>
      <c r="F205" s="16" t="s">
        <v>22</v>
      </c>
      <c r="G205" s="16" t="s">
        <v>1400</v>
      </c>
      <c r="H205" s="17" t="s">
        <v>1381</v>
      </c>
      <c r="I205" s="17" t="s">
        <v>1401</v>
      </c>
      <c r="J205" s="17">
        <v>3</v>
      </c>
      <c r="K205" s="50">
        <v>46012</v>
      </c>
      <c r="L205" s="50" t="s">
        <v>1387</v>
      </c>
      <c r="M205" s="50" t="s">
        <v>21</v>
      </c>
      <c r="N205" s="50" t="s">
        <v>1003</v>
      </c>
      <c r="O205" s="50" t="s">
        <v>1067</v>
      </c>
      <c r="P205" s="16"/>
    </row>
    <row r="206" spans="1:16" x14ac:dyDescent="0.25">
      <c r="A206" s="8">
        <v>186</v>
      </c>
      <c r="B206" s="13" t="s">
        <v>226</v>
      </c>
      <c r="C206" s="14"/>
      <c r="D206" s="21"/>
      <c r="E206" s="14" t="s">
        <v>21</v>
      </c>
      <c r="F206" s="16" t="s">
        <v>22</v>
      </c>
      <c r="G206" s="16" t="s">
        <v>1402</v>
      </c>
      <c r="H206" s="17" t="s">
        <v>1381</v>
      </c>
      <c r="I206" s="17" t="s">
        <v>1403</v>
      </c>
      <c r="J206" s="17">
        <v>3</v>
      </c>
      <c r="K206" s="50">
        <v>46012</v>
      </c>
      <c r="L206" s="50" t="s">
        <v>1387</v>
      </c>
      <c r="M206" s="50" t="s">
        <v>21</v>
      </c>
      <c r="N206" s="50" t="s">
        <v>1003</v>
      </c>
      <c r="O206" s="50" t="s">
        <v>1067</v>
      </c>
      <c r="P206" s="16"/>
    </row>
    <row r="207" spans="1:16" s="87" customFormat="1" x14ac:dyDescent="0.25">
      <c r="A207" s="8">
        <v>187</v>
      </c>
      <c r="B207" s="13" t="s">
        <v>227</v>
      </c>
      <c r="C207" s="14" t="s">
        <v>21</v>
      </c>
      <c r="D207" s="21"/>
      <c r="E207" s="14" t="s">
        <v>21</v>
      </c>
      <c r="F207" s="16" t="s">
        <v>22</v>
      </c>
      <c r="G207" s="16" t="s">
        <v>1404</v>
      </c>
      <c r="H207" s="17" t="s">
        <v>1381</v>
      </c>
      <c r="I207" s="17" t="s">
        <v>1405</v>
      </c>
      <c r="J207" s="17">
        <v>3</v>
      </c>
      <c r="K207" s="50">
        <v>46012</v>
      </c>
      <c r="L207" s="50" t="s">
        <v>1002</v>
      </c>
      <c r="M207" s="50" t="s">
        <v>22</v>
      </c>
      <c r="N207" s="50" t="s">
        <v>1003</v>
      </c>
      <c r="O207" s="50" t="s">
        <v>1004</v>
      </c>
      <c r="P207" s="16"/>
    </row>
    <row r="208" spans="1:16" ht="51" customHeight="1" x14ac:dyDescent="0.25">
      <c r="A208" s="52"/>
      <c r="B208" s="9" t="s">
        <v>723</v>
      </c>
      <c r="C208" s="18">
        <v>0</v>
      </c>
      <c r="D208" s="19">
        <v>0</v>
      </c>
      <c r="E208" s="18">
        <v>8</v>
      </c>
      <c r="F208" s="20">
        <v>0</v>
      </c>
      <c r="G208" s="20"/>
      <c r="H208" s="20"/>
      <c r="I208" s="20"/>
      <c r="J208" s="20" t="s">
        <v>22</v>
      </c>
      <c r="K208" s="52" t="s">
        <v>22</v>
      </c>
      <c r="L208" s="52" t="s">
        <v>22</v>
      </c>
      <c r="M208" s="52" t="s">
        <v>22</v>
      </c>
      <c r="N208" s="52" t="s">
        <v>22</v>
      </c>
      <c r="O208" s="52" t="s">
        <v>22</v>
      </c>
      <c r="P208" s="20"/>
    </row>
    <row r="209" spans="1:16" s="87" customFormat="1" x14ac:dyDescent="0.25">
      <c r="A209" s="8">
        <v>188</v>
      </c>
      <c r="B209" s="13" t="s">
        <v>228</v>
      </c>
      <c r="C209" s="14"/>
      <c r="D209" s="21"/>
      <c r="E209" s="14" t="s">
        <v>21</v>
      </c>
      <c r="F209" s="16" t="s">
        <v>22</v>
      </c>
      <c r="G209" s="16" t="s">
        <v>1406</v>
      </c>
      <c r="H209" s="17" t="s">
        <v>1281</v>
      </c>
      <c r="I209" s="17" t="s">
        <v>1281</v>
      </c>
      <c r="J209" s="17">
        <v>3</v>
      </c>
      <c r="K209" s="50">
        <v>46012</v>
      </c>
      <c r="L209" s="95" t="s">
        <v>1242</v>
      </c>
      <c r="M209" s="50" t="s">
        <v>21</v>
      </c>
      <c r="N209" s="50" t="s">
        <v>1003</v>
      </c>
      <c r="O209" s="50" t="s">
        <v>1067</v>
      </c>
      <c r="P209" s="16"/>
    </row>
    <row r="210" spans="1:16" s="87" customFormat="1" ht="25.5" x14ac:dyDescent="0.25">
      <c r="A210" s="8">
        <v>189</v>
      </c>
      <c r="B210" s="13" t="s">
        <v>230</v>
      </c>
      <c r="C210" s="14"/>
      <c r="D210" s="21"/>
      <c r="E210" s="14" t="s">
        <v>21</v>
      </c>
      <c r="F210" s="16" t="s">
        <v>22</v>
      </c>
      <c r="G210" s="16" t="s">
        <v>1407</v>
      </c>
      <c r="H210" s="17" t="s">
        <v>1281</v>
      </c>
      <c r="I210" s="17" t="s">
        <v>1281</v>
      </c>
      <c r="J210" s="17">
        <v>3</v>
      </c>
      <c r="K210" s="50">
        <v>46012</v>
      </c>
      <c r="L210" s="95" t="s">
        <v>1242</v>
      </c>
      <c r="M210" s="50" t="s">
        <v>21</v>
      </c>
      <c r="N210" s="50" t="s">
        <v>1003</v>
      </c>
      <c r="O210" s="50" t="s">
        <v>1067</v>
      </c>
      <c r="P210" s="16"/>
    </row>
    <row r="211" spans="1:16" s="87" customFormat="1" ht="25.5" x14ac:dyDescent="0.25">
      <c r="A211" s="8">
        <v>190</v>
      </c>
      <c r="B211" s="13" t="s">
        <v>231</v>
      </c>
      <c r="C211" s="14"/>
      <c r="D211" s="21"/>
      <c r="E211" s="14" t="s">
        <v>21</v>
      </c>
      <c r="F211" s="16" t="s">
        <v>22</v>
      </c>
      <c r="G211" s="16" t="s">
        <v>1408</v>
      </c>
      <c r="H211" s="17" t="s">
        <v>1281</v>
      </c>
      <c r="I211" s="17" t="s">
        <v>1281</v>
      </c>
      <c r="J211" s="17">
        <v>3</v>
      </c>
      <c r="K211" s="50">
        <v>46012</v>
      </c>
      <c r="L211" s="95" t="s">
        <v>1242</v>
      </c>
      <c r="M211" s="50" t="s">
        <v>21</v>
      </c>
      <c r="N211" s="50" t="s">
        <v>1003</v>
      </c>
      <c r="O211" s="50" t="s">
        <v>1067</v>
      </c>
      <c r="P211" s="16"/>
    </row>
    <row r="212" spans="1:16" s="87" customFormat="1" ht="25.5" x14ac:dyDescent="0.25">
      <c r="A212" s="8">
        <v>191</v>
      </c>
      <c r="B212" s="13" t="s">
        <v>232</v>
      </c>
      <c r="C212" s="14"/>
      <c r="D212" s="21"/>
      <c r="E212" s="14" t="s">
        <v>21</v>
      </c>
      <c r="F212" s="16" t="s">
        <v>22</v>
      </c>
      <c r="G212" s="16" t="s">
        <v>1409</v>
      </c>
      <c r="H212" s="17" t="s">
        <v>1281</v>
      </c>
      <c r="I212" s="17" t="s">
        <v>1281</v>
      </c>
      <c r="J212" s="17">
        <v>3</v>
      </c>
      <c r="K212" s="50">
        <v>46012</v>
      </c>
      <c r="L212" s="95" t="s">
        <v>1242</v>
      </c>
      <c r="M212" s="50" t="s">
        <v>21</v>
      </c>
      <c r="N212" s="50" t="s">
        <v>1003</v>
      </c>
      <c r="O212" s="50" t="s">
        <v>1067</v>
      </c>
      <c r="P212" s="16"/>
    </row>
    <row r="213" spans="1:16" s="87" customFormat="1" x14ac:dyDescent="0.25">
      <c r="A213" s="8">
        <v>192</v>
      </c>
      <c r="B213" s="13" t="s">
        <v>233</v>
      </c>
      <c r="C213" s="14"/>
      <c r="D213" s="21"/>
      <c r="E213" s="14" t="s">
        <v>21</v>
      </c>
      <c r="F213" s="16" t="s">
        <v>22</v>
      </c>
      <c r="G213" s="16" t="s">
        <v>1410</v>
      </c>
      <c r="H213" s="17" t="s">
        <v>1281</v>
      </c>
      <c r="I213" s="17" t="s">
        <v>1281</v>
      </c>
      <c r="J213" s="17">
        <v>3</v>
      </c>
      <c r="K213" s="50">
        <v>46012</v>
      </c>
      <c r="L213" s="95" t="s">
        <v>1242</v>
      </c>
      <c r="M213" s="50" t="s">
        <v>21</v>
      </c>
      <c r="N213" s="50" t="s">
        <v>1003</v>
      </c>
      <c r="O213" s="50" t="s">
        <v>1067</v>
      </c>
      <c r="P213" s="16"/>
    </row>
    <row r="214" spans="1:16" s="87" customFormat="1" ht="25.5" x14ac:dyDescent="0.25">
      <c r="A214" s="8">
        <v>193</v>
      </c>
      <c r="B214" s="13" t="s">
        <v>234</v>
      </c>
      <c r="C214" s="14"/>
      <c r="D214" s="21"/>
      <c r="E214" s="14" t="s">
        <v>21</v>
      </c>
      <c r="F214" s="16" t="s">
        <v>22</v>
      </c>
      <c r="G214" s="16" t="s">
        <v>1411</v>
      </c>
      <c r="H214" s="17" t="s">
        <v>1281</v>
      </c>
      <c r="I214" s="17" t="s">
        <v>1281</v>
      </c>
      <c r="J214" s="17">
        <v>3</v>
      </c>
      <c r="K214" s="50">
        <v>46012</v>
      </c>
      <c r="L214" s="95" t="s">
        <v>1242</v>
      </c>
      <c r="M214" s="50" t="s">
        <v>21</v>
      </c>
      <c r="N214" s="50" t="s">
        <v>1003</v>
      </c>
      <c r="O214" s="50" t="s">
        <v>1067</v>
      </c>
      <c r="P214" s="16" t="s">
        <v>1412</v>
      </c>
    </row>
    <row r="215" spans="1:16" s="87" customFormat="1" ht="38.25" x14ac:dyDescent="0.25">
      <c r="A215" s="8">
        <v>194</v>
      </c>
      <c r="B215" s="13" t="s">
        <v>235</v>
      </c>
      <c r="C215" s="14"/>
      <c r="D215" s="21"/>
      <c r="E215" s="14" t="s">
        <v>21</v>
      </c>
      <c r="F215" s="16" t="s">
        <v>22</v>
      </c>
      <c r="G215" s="16" t="s">
        <v>1413</v>
      </c>
      <c r="H215" s="17" t="s">
        <v>1281</v>
      </c>
      <c r="I215" s="17" t="s">
        <v>1281</v>
      </c>
      <c r="J215" s="17">
        <v>3</v>
      </c>
      <c r="K215" s="50">
        <v>46012</v>
      </c>
      <c r="L215" s="95" t="s">
        <v>1242</v>
      </c>
      <c r="M215" s="50" t="s">
        <v>21</v>
      </c>
      <c r="N215" s="50" t="s">
        <v>1003</v>
      </c>
      <c r="O215" s="50" t="s">
        <v>1067</v>
      </c>
      <c r="P215" s="16"/>
    </row>
    <row r="216" spans="1:16" ht="25.5" x14ac:dyDescent="0.25">
      <c r="A216" s="8">
        <v>195</v>
      </c>
      <c r="B216" s="13" t="s">
        <v>236</v>
      </c>
      <c r="C216" s="14"/>
      <c r="D216" s="21"/>
      <c r="E216" s="14" t="s">
        <v>21</v>
      </c>
      <c r="F216" s="16" t="s">
        <v>22</v>
      </c>
      <c r="G216" s="16" t="s">
        <v>1414</v>
      </c>
      <c r="H216" s="17" t="s">
        <v>1281</v>
      </c>
      <c r="I216" s="17" t="s">
        <v>1281</v>
      </c>
      <c r="J216" s="17">
        <v>3</v>
      </c>
      <c r="K216" s="50">
        <v>46012</v>
      </c>
      <c r="L216" s="95" t="s">
        <v>1242</v>
      </c>
      <c r="M216" s="50" t="s">
        <v>21</v>
      </c>
      <c r="N216" s="50" t="s">
        <v>1003</v>
      </c>
      <c r="O216" s="50" t="s">
        <v>1067</v>
      </c>
      <c r="P216" s="16"/>
    </row>
    <row r="217" spans="1:16" x14ac:dyDescent="0.25">
      <c r="A217" s="52"/>
      <c r="B217" s="9" t="s">
        <v>740</v>
      </c>
      <c r="C217" s="26">
        <v>0</v>
      </c>
      <c r="D217" s="24">
        <v>0</v>
      </c>
      <c r="E217" s="18">
        <v>6</v>
      </c>
      <c r="F217" s="20">
        <v>0</v>
      </c>
      <c r="G217" s="20"/>
      <c r="H217" s="20"/>
      <c r="I217" s="20"/>
      <c r="J217" s="20" t="s">
        <v>22</v>
      </c>
      <c r="K217" s="52" t="s">
        <v>22</v>
      </c>
      <c r="L217" s="52" t="s">
        <v>22</v>
      </c>
      <c r="M217" s="52" t="s">
        <v>22</v>
      </c>
      <c r="N217" s="52" t="s">
        <v>22</v>
      </c>
      <c r="O217" s="52" t="s">
        <v>22</v>
      </c>
      <c r="P217" s="20"/>
    </row>
    <row r="218" spans="1:16" x14ac:dyDescent="0.25">
      <c r="A218" s="8">
        <v>196</v>
      </c>
      <c r="B218" s="13" t="s">
        <v>237</v>
      </c>
      <c r="C218" s="14"/>
      <c r="D218" s="21"/>
      <c r="E218" s="14" t="s">
        <v>21</v>
      </c>
      <c r="F218" s="16" t="s">
        <v>22</v>
      </c>
      <c r="G218" s="16" t="s">
        <v>1415</v>
      </c>
      <c r="H218" s="17" t="s">
        <v>1241</v>
      </c>
      <c r="I218" s="17" t="s">
        <v>1241</v>
      </c>
      <c r="J218" s="17">
        <v>3</v>
      </c>
      <c r="K218" s="50">
        <v>46012</v>
      </c>
      <c r="L218" s="95" t="s">
        <v>1242</v>
      </c>
      <c r="M218" s="50" t="s">
        <v>22</v>
      </c>
      <c r="N218" s="50" t="s">
        <v>1243</v>
      </c>
      <c r="O218" s="50" t="s">
        <v>1067</v>
      </c>
      <c r="P218" s="16" t="s">
        <v>1416</v>
      </c>
    </row>
    <row r="219" spans="1:16" x14ac:dyDescent="0.25">
      <c r="A219" s="8">
        <v>197</v>
      </c>
      <c r="B219" s="13" t="s">
        <v>238</v>
      </c>
      <c r="C219" s="14"/>
      <c r="D219" s="21"/>
      <c r="E219" s="14" t="s">
        <v>21</v>
      </c>
      <c r="F219" s="16" t="s">
        <v>22</v>
      </c>
      <c r="G219" s="16" t="s">
        <v>1417</v>
      </c>
      <c r="H219" s="17" t="s">
        <v>1241</v>
      </c>
      <c r="I219" s="17" t="s">
        <v>1241</v>
      </c>
      <c r="J219" s="17">
        <v>3</v>
      </c>
      <c r="K219" s="50">
        <v>46012</v>
      </c>
      <c r="L219" s="95" t="s">
        <v>1242</v>
      </c>
      <c r="M219" s="50" t="s">
        <v>22</v>
      </c>
      <c r="N219" s="50" t="s">
        <v>1243</v>
      </c>
      <c r="O219" s="50" t="s">
        <v>1067</v>
      </c>
      <c r="P219" s="16" t="s">
        <v>1418</v>
      </c>
    </row>
    <row r="220" spans="1:16" x14ac:dyDescent="0.25">
      <c r="A220" s="8">
        <v>198</v>
      </c>
      <c r="B220" s="13" t="s">
        <v>239</v>
      </c>
      <c r="C220" s="14"/>
      <c r="D220" s="21"/>
      <c r="E220" s="14" t="s">
        <v>21</v>
      </c>
      <c r="F220" s="16" t="s">
        <v>22</v>
      </c>
      <c r="G220" s="16" t="s">
        <v>1419</v>
      </c>
      <c r="H220" s="17" t="s">
        <v>1241</v>
      </c>
      <c r="I220" s="17" t="s">
        <v>1241</v>
      </c>
      <c r="J220" s="17">
        <v>3</v>
      </c>
      <c r="K220" s="50">
        <v>46012</v>
      </c>
      <c r="L220" s="95" t="s">
        <v>1242</v>
      </c>
      <c r="M220" s="50" t="s">
        <v>22</v>
      </c>
      <c r="N220" s="50" t="s">
        <v>1243</v>
      </c>
      <c r="O220" s="50" t="s">
        <v>1067</v>
      </c>
      <c r="P220" s="16" t="s">
        <v>1418</v>
      </c>
    </row>
    <row r="221" spans="1:16" x14ac:dyDescent="0.25">
      <c r="A221" s="8">
        <v>199</v>
      </c>
      <c r="B221" s="13" t="s">
        <v>240</v>
      </c>
      <c r="C221" s="14"/>
      <c r="D221" s="28"/>
      <c r="E221" s="14" t="s">
        <v>21</v>
      </c>
      <c r="F221" s="16" t="s">
        <v>22</v>
      </c>
      <c r="G221" s="16" t="s">
        <v>1420</v>
      </c>
      <c r="H221" s="17" t="s">
        <v>1241</v>
      </c>
      <c r="I221" s="17" t="s">
        <v>1241</v>
      </c>
      <c r="J221" s="17">
        <v>3</v>
      </c>
      <c r="K221" s="50">
        <v>46012</v>
      </c>
      <c r="L221" s="95" t="s">
        <v>1242</v>
      </c>
      <c r="M221" s="50" t="s">
        <v>22</v>
      </c>
      <c r="N221" s="50" t="s">
        <v>1243</v>
      </c>
      <c r="O221" s="50" t="s">
        <v>1067</v>
      </c>
      <c r="P221" s="16" t="s">
        <v>1418</v>
      </c>
    </row>
    <row r="222" spans="1:16" x14ac:dyDescent="0.25">
      <c r="A222" s="8">
        <v>200</v>
      </c>
      <c r="B222" s="13" t="s">
        <v>241</v>
      </c>
      <c r="C222" s="14"/>
      <c r="D222" s="21"/>
      <c r="E222" s="14" t="s">
        <v>21</v>
      </c>
      <c r="F222" s="16" t="s">
        <v>22</v>
      </c>
      <c r="G222" s="16" t="s">
        <v>1421</v>
      </c>
      <c r="H222" s="17" t="s">
        <v>1241</v>
      </c>
      <c r="I222" s="17" t="s">
        <v>1241</v>
      </c>
      <c r="J222" s="17">
        <v>3</v>
      </c>
      <c r="K222" s="50">
        <v>46012</v>
      </c>
      <c r="L222" s="95" t="s">
        <v>1242</v>
      </c>
      <c r="M222" s="50" t="s">
        <v>22</v>
      </c>
      <c r="N222" s="50" t="s">
        <v>1243</v>
      </c>
      <c r="O222" s="50" t="s">
        <v>1067</v>
      </c>
      <c r="P222" s="16"/>
    </row>
    <row r="223" spans="1:16" x14ac:dyDescent="0.25">
      <c r="A223" s="8">
        <v>201</v>
      </c>
      <c r="B223" s="13" t="s">
        <v>242</v>
      </c>
      <c r="C223" s="14"/>
      <c r="D223" s="21"/>
      <c r="E223" s="14" t="s">
        <v>21</v>
      </c>
      <c r="F223" s="16" t="s">
        <v>22</v>
      </c>
      <c r="G223" s="16" t="s">
        <v>1422</v>
      </c>
      <c r="H223" s="17" t="s">
        <v>1241</v>
      </c>
      <c r="I223" s="17" t="s">
        <v>1241</v>
      </c>
      <c r="J223" s="17">
        <v>3</v>
      </c>
      <c r="K223" s="50">
        <v>46012</v>
      </c>
      <c r="L223" s="95" t="s">
        <v>1242</v>
      </c>
      <c r="M223" s="50" t="s">
        <v>22</v>
      </c>
      <c r="N223" s="50" t="s">
        <v>1243</v>
      </c>
      <c r="O223" s="50" t="s">
        <v>1067</v>
      </c>
      <c r="P223" s="16" t="s">
        <v>1262</v>
      </c>
    </row>
    <row r="224" spans="1:16" ht="25.5" x14ac:dyDescent="0.25">
      <c r="A224" s="52"/>
      <c r="B224" s="9" t="s">
        <v>749</v>
      </c>
      <c r="C224" s="26">
        <v>3</v>
      </c>
      <c r="D224" s="24">
        <v>0</v>
      </c>
      <c r="E224" s="18">
        <v>0</v>
      </c>
      <c r="F224" s="25">
        <v>0</v>
      </c>
      <c r="G224" s="25"/>
      <c r="H224" s="25"/>
      <c r="I224" s="25"/>
      <c r="J224" s="25" t="s">
        <v>22</v>
      </c>
      <c r="K224" s="53" t="s">
        <v>22</v>
      </c>
      <c r="L224" s="53" t="s">
        <v>22</v>
      </c>
      <c r="M224" s="53" t="s">
        <v>22</v>
      </c>
      <c r="N224" s="53" t="s">
        <v>22</v>
      </c>
      <c r="O224" s="53" t="s">
        <v>22</v>
      </c>
      <c r="P224" s="20"/>
    </row>
    <row r="225" spans="1:16" x14ac:dyDescent="0.25">
      <c r="A225" s="8">
        <v>202</v>
      </c>
      <c r="B225" s="13" t="s">
        <v>243</v>
      </c>
      <c r="C225" s="14" t="s">
        <v>21</v>
      </c>
      <c r="D225" s="21"/>
      <c r="E225" s="14" t="s">
        <v>22</v>
      </c>
      <c r="F225" s="16" t="s">
        <v>22</v>
      </c>
      <c r="G225" s="17" t="s">
        <v>1423</v>
      </c>
      <c r="H225" s="17" t="s">
        <v>1424</v>
      </c>
      <c r="I225" s="17" t="s">
        <v>1425</v>
      </c>
      <c r="J225" s="17">
        <v>2</v>
      </c>
      <c r="K225" s="50">
        <v>42725</v>
      </c>
      <c r="L225" s="50" t="s">
        <v>1002</v>
      </c>
      <c r="M225" s="50" t="s">
        <v>22</v>
      </c>
      <c r="N225" s="50" t="s">
        <v>1003</v>
      </c>
      <c r="O225" s="50" t="s">
        <v>1004</v>
      </c>
      <c r="P225" s="16"/>
    </row>
    <row r="226" spans="1:16" ht="25.5" x14ac:dyDescent="0.25">
      <c r="A226" s="8">
        <v>203</v>
      </c>
      <c r="B226" s="13" t="s">
        <v>244</v>
      </c>
      <c r="C226" s="14" t="s">
        <v>21</v>
      </c>
      <c r="D226" s="21" t="s">
        <v>22</v>
      </c>
      <c r="E226" s="14" t="s">
        <v>22</v>
      </c>
      <c r="F226" s="16" t="s">
        <v>22</v>
      </c>
      <c r="G226" s="17" t="s">
        <v>1160</v>
      </c>
      <c r="H226" s="17" t="s">
        <v>1159</v>
      </c>
      <c r="I226" s="17" t="s">
        <v>1161</v>
      </c>
      <c r="J226" s="17">
        <v>2</v>
      </c>
      <c r="K226" s="50">
        <v>42725</v>
      </c>
      <c r="L226" s="50" t="s">
        <v>1002</v>
      </c>
      <c r="M226" s="50" t="s">
        <v>22</v>
      </c>
      <c r="N226" s="50" t="s">
        <v>1003</v>
      </c>
      <c r="O226" s="50" t="s">
        <v>1004</v>
      </c>
      <c r="P226" s="17" t="s">
        <v>1426</v>
      </c>
    </row>
    <row r="227" spans="1:16" ht="25.5" x14ac:dyDescent="0.25">
      <c r="A227" s="8">
        <v>204</v>
      </c>
      <c r="B227" s="13" t="s">
        <v>246</v>
      </c>
      <c r="C227" s="21" t="s">
        <v>21</v>
      </c>
      <c r="D227" s="21" t="s">
        <v>22</v>
      </c>
      <c r="E227" s="14" t="s">
        <v>22</v>
      </c>
      <c r="F227" s="16" t="s">
        <v>22</v>
      </c>
      <c r="G227" s="17" t="s">
        <v>1138</v>
      </c>
      <c r="H227" s="17" t="s">
        <v>1427</v>
      </c>
      <c r="I227" s="17" t="s">
        <v>1428</v>
      </c>
      <c r="J227" s="17">
        <v>2</v>
      </c>
      <c r="K227" s="50">
        <v>42725</v>
      </c>
      <c r="L227" s="50" t="s">
        <v>1002</v>
      </c>
      <c r="M227" s="50" t="s">
        <v>22</v>
      </c>
      <c r="N227" s="50" t="s">
        <v>1003</v>
      </c>
      <c r="O227" s="50" t="s">
        <v>1004</v>
      </c>
      <c r="P227" s="16" t="s">
        <v>1429</v>
      </c>
    </row>
    <row r="228" spans="1:16" ht="38.25" x14ac:dyDescent="0.25">
      <c r="A228" s="52"/>
      <c r="B228" s="9" t="s">
        <v>755</v>
      </c>
      <c r="C228" s="18">
        <v>7</v>
      </c>
      <c r="D228" s="24">
        <v>0</v>
      </c>
      <c r="E228" s="18">
        <v>0</v>
      </c>
      <c r="F228" s="25">
        <v>0</v>
      </c>
      <c r="G228" s="25"/>
      <c r="H228" s="25"/>
      <c r="I228" s="25"/>
      <c r="J228" s="25" t="s">
        <v>22</v>
      </c>
      <c r="K228" s="53" t="s">
        <v>22</v>
      </c>
      <c r="L228" s="53" t="s">
        <v>22</v>
      </c>
      <c r="M228" s="53" t="s">
        <v>22</v>
      </c>
      <c r="N228" s="53" t="s">
        <v>22</v>
      </c>
      <c r="O228" s="53" t="s">
        <v>22</v>
      </c>
      <c r="P228" s="20"/>
    </row>
    <row r="229" spans="1:16" x14ac:dyDescent="0.25">
      <c r="A229" s="8">
        <v>205</v>
      </c>
      <c r="B229" s="13" t="s">
        <v>247</v>
      </c>
      <c r="C229" s="14" t="s">
        <v>21</v>
      </c>
      <c r="D229" s="21"/>
      <c r="E229" s="14" t="s">
        <v>22</v>
      </c>
      <c r="F229" s="16" t="s">
        <v>22</v>
      </c>
      <c r="G229" s="16" t="s">
        <v>1430</v>
      </c>
      <c r="H229" s="17" t="s">
        <v>1431</v>
      </c>
      <c r="I229" s="17" t="s">
        <v>1432</v>
      </c>
      <c r="J229" s="17">
        <v>2</v>
      </c>
      <c r="K229" s="50">
        <v>42725</v>
      </c>
      <c r="L229" s="50" t="s">
        <v>1002</v>
      </c>
      <c r="M229" s="50" t="s">
        <v>22</v>
      </c>
      <c r="N229" s="50" t="s">
        <v>1003</v>
      </c>
      <c r="O229" s="50" t="s">
        <v>1004</v>
      </c>
      <c r="P229" s="65"/>
    </row>
    <row r="230" spans="1:16" x14ac:dyDescent="0.25">
      <c r="A230" s="8">
        <v>206</v>
      </c>
      <c r="B230" s="13" t="s">
        <v>248</v>
      </c>
      <c r="C230" s="14" t="s">
        <v>21</v>
      </c>
      <c r="D230" s="21"/>
      <c r="E230" s="14" t="s">
        <v>22</v>
      </c>
      <c r="F230" s="16" t="s">
        <v>22</v>
      </c>
      <c r="G230" s="16" t="s">
        <v>1433</v>
      </c>
      <c r="H230" s="17" t="s">
        <v>1431</v>
      </c>
      <c r="I230" s="17" t="s">
        <v>1434</v>
      </c>
      <c r="J230" s="17">
        <v>2</v>
      </c>
      <c r="K230" s="50">
        <v>42725</v>
      </c>
      <c r="L230" s="50" t="s">
        <v>1002</v>
      </c>
      <c r="M230" s="50" t="s">
        <v>22</v>
      </c>
      <c r="N230" s="50" t="s">
        <v>1003</v>
      </c>
      <c r="O230" s="50" t="s">
        <v>1004</v>
      </c>
      <c r="P230" s="16"/>
    </row>
    <row r="231" spans="1:16" x14ac:dyDescent="0.25">
      <c r="A231" s="8">
        <v>207</v>
      </c>
      <c r="B231" s="13" t="s">
        <v>249</v>
      </c>
      <c r="C231" s="14" t="s">
        <v>21</v>
      </c>
      <c r="D231" s="21"/>
      <c r="E231" s="14" t="s">
        <v>22</v>
      </c>
      <c r="F231" s="16" t="s">
        <v>22</v>
      </c>
      <c r="G231" s="16" t="s">
        <v>1435</v>
      </c>
      <c r="H231" s="17" t="s">
        <v>1436</v>
      </c>
      <c r="I231" s="17" t="s">
        <v>1437</v>
      </c>
      <c r="J231" s="17">
        <v>2</v>
      </c>
      <c r="K231" s="50">
        <v>42725</v>
      </c>
      <c r="L231" s="50" t="s">
        <v>1002</v>
      </c>
      <c r="M231" s="50" t="s">
        <v>22</v>
      </c>
      <c r="N231" s="50" t="s">
        <v>1003</v>
      </c>
      <c r="O231" s="50" t="s">
        <v>1004</v>
      </c>
      <c r="P231" s="16"/>
    </row>
    <row r="232" spans="1:16" x14ac:dyDescent="0.25">
      <c r="A232" s="8">
        <v>208</v>
      </c>
      <c r="B232" s="13" t="s">
        <v>250</v>
      </c>
      <c r="C232" s="14" t="s">
        <v>21</v>
      </c>
      <c r="D232" s="21"/>
      <c r="E232" s="14" t="s">
        <v>22</v>
      </c>
      <c r="F232" s="16" t="s">
        <v>22</v>
      </c>
      <c r="G232" s="16" t="s">
        <v>1438</v>
      </c>
      <c r="H232" s="17" t="s">
        <v>1424</v>
      </c>
      <c r="I232" s="17" t="s">
        <v>1439</v>
      </c>
      <c r="J232" s="17">
        <v>2</v>
      </c>
      <c r="K232" s="50">
        <v>42725</v>
      </c>
      <c r="L232" s="50" t="s">
        <v>1002</v>
      </c>
      <c r="M232" s="50" t="s">
        <v>22</v>
      </c>
      <c r="N232" s="50" t="s">
        <v>1003</v>
      </c>
      <c r="O232" s="50" t="s">
        <v>1004</v>
      </c>
      <c r="P232" s="16"/>
    </row>
    <row r="233" spans="1:16" x14ac:dyDescent="0.25">
      <c r="A233" s="8">
        <v>209</v>
      </c>
      <c r="B233" s="13" t="s">
        <v>251</v>
      </c>
      <c r="C233" s="14" t="s">
        <v>21</v>
      </c>
      <c r="D233" s="21"/>
      <c r="E233" s="14" t="s">
        <v>22</v>
      </c>
      <c r="F233" s="16" t="s">
        <v>22</v>
      </c>
      <c r="G233" s="16" t="s">
        <v>1440</v>
      </c>
      <c r="H233" s="16" t="s">
        <v>1441</v>
      </c>
      <c r="I233" s="16" t="s">
        <v>1442</v>
      </c>
      <c r="J233" s="17">
        <v>2</v>
      </c>
      <c r="K233" s="50">
        <v>42725</v>
      </c>
      <c r="L233" s="50" t="s">
        <v>1002</v>
      </c>
      <c r="M233" s="50" t="s">
        <v>22</v>
      </c>
      <c r="N233" s="50" t="s">
        <v>1003</v>
      </c>
      <c r="O233" s="50" t="s">
        <v>1004</v>
      </c>
      <c r="P233" s="16"/>
    </row>
    <row r="234" spans="1:16" ht="25.5" x14ac:dyDescent="0.25">
      <c r="A234" s="8">
        <v>210</v>
      </c>
      <c r="B234" s="13" t="s">
        <v>252</v>
      </c>
      <c r="C234" s="14" t="s">
        <v>21</v>
      </c>
      <c r="D234" s="21"/>
      <c r="E234" s="14" t="s">
        <v>22</v>
      </c>
      <c r="F234" s="16" t="s">
        <v>22</v>
      </c>
      <c r="G234" s="16" t="s">
        <v>1443</v>
      </c>
      <c r="H234" s="16" t="s">
        <v>1424</v>
      </c>
      <c r="I234" s="16" t="s">
        <v>1444</v>
      </c>
      <c r="J234" s="17">
        <v>2</v>
      </c>
      <c r="K234" s="50">
        <v>42725</v>
      </c>
      <c r="L234" s="50" t="s">
        <v>1002</v>
      </c>
      <c r="M234" s="50" t="s">
        <v>22</v>
      </c>
      <c r="N234" s="50" t="s">
        <v>1003</v>
      </c>
      <c r="O234" s="50" t="s">
        <v>1004</v>
      </c>
      <c r="P234" s="16"/>
    </row>
    <row r="235" spans="1:16" x14ac:dyDescent="0.25">
      <c r="A235" s="8">
        <v>211</v>
      </c>
      <c r="B235" s="13" t="s">
        <v>253</v>
      </c>
      <c r="C235" s="14" t="s">
        <v>21</v>
      </c>
      <c r="D235" s="21"/>
      <c r="E235" s="14" t="s">
        <v>22</v>
      </c>
      <c r="F235" s="16" t="s">
        <v>22</v>
      </c>
      <c r="G235" s="16" t="s">
        <v>1445</v>
      </c>
      <c r="H235" s="17" t="s">
        <v>1446</v>
      </c>
      <c r="I235" s="17" t="s">
        <v>1447</v>
      </c>
      <c r="J235" s="17">
        <v>2</v>
      </c>
      <c r="K235" s="50">
        <v>42725</v>
      </c>
      <c r="L235" s="50" t="s">
        <v>1002</v>
      </c>
      <c r="M235" s="50" t="s">
        <v>22</v>
      </c>
      <c r="N235" s="50" t="s">
        <v>1003</v>
      </c>
      <c r="O235" s="50" t="s">
        <v>1004</v>
      </c>
      <c r="P235" s="16"/>
    </row>
    <row r="236" spans="1:16" ht="38.25" x14ac:dyDescent="0.25">
      <c r="A236" s="52"/>
      <c r="B236" s="9" t="s">
        <v>763</v>
      </c>
      <c r="C236" s="26">
        <v>4</v>
      </c>
      <c r="D236" s="24">
        <v>0</v>
      </c>
      <c r="E236" s="26">
        <v>0</v>
      </c>
      <c r="F236" s="25">
        <v>0</v>
      </c>
      <c r="G236" s="25"/>
      <c r="H236" s="25"/>
      <c r="I236" s="25"/>
      <c r="J236" s="25" t="s">
        <v>22</v>
      </c>
      <c r="K236" s="53" t="s">
        <v>22</v>
      </c>
      <c r="L236" s="53" t="s">
        <v>22</v>
      </c>
      <c r="M236" s="53" t="s">
        <v>22</v>
      </c>
      <c r="N236" s="53" t="s">
        <v>22</v>
      </c>
      <c r="O236" s="53" t="s">
        <v>22</v>
      </c>
      <c r="P236" s="20"/>
    </row>
    <row r="237" spans="1:16" ht="25.5" x14ac:dyDescent="0.25">
      <c r="A237" s="8">
        <v>212</v>
      </c>
      <c r="B237" s="13" t="s">
        <v>254</v>
      </c>
      <c r="C237" s="14" t="s">
        <v>21</v>
      </c>
      <c r="D237" s="15" t="s">
        <v>22</v>
      </c>
      <c r="E237" s="14" t="s">
        <v>22</v>
      </c>
      <c r="F237" s="16" t="s">
        <v>22</v>
      </c>
      <c r="G237" s="16" t="s">
        <v>1448</v>
      </c>
      <c r="H237" s="17" t="s">
        <v>1449</v>
      </c>
      <c r="I237" s="17" t="s">
        <v>1450</v>
      </c>
      <c r="J237" s="17">
        <v>2</v>
      </c>
      <c r="K237" s="50">
        <v>42725</v>
      </c>
      <c r="L237" s="50" t="s">
        <v>1002</v>
      </c>
      <c r="M237" s="50" t="s">
        <v>22</v>
      </c>
      <c r="N237" s="50" t="s">
        <v>1003</v>
      </c>
      <c r="O237" s="50" t="s">
        <v>1004</v>
      </c>
      <c r="P237" s="16" t="s">
        <v>1451</v>
      </c>
    </row>
    <row r="238" spans="1:16" ht="25.5" x14ac:dyDescent="0.25">
      <c r="A238" s="8">
        <v>213</v>
      </c>
      <c r="B238" s="13" t="s">
        <v>256</v>
      </c>
      <c r="C238" s="14" t="s">
        <v>21</v>
      </c>
      <c r="D238" s="15" t="s">
        <v>22</v>
      </c>
      <c r="E238" s="14" t="s">
        <v>22</v>
      </c>
      <c r="F238" s="16" t="s">
        <v>22</v>
      </c>
      <c r="G238" s="16" t="s">
        <v>1448</v>
      </c>
      <c r="H238" s="17" t="s">
        <v>1449</v>
      </c>
      <c r="I238" s="17" t="s">
        <v>1450</v>
      </c>
      <c r="J238" s="17">
        <v>2</v>
      </c>
      <c r="K238" s="50">
        <v>42725</v>
      </c>
      <c r="L238" s="50" t="s">
        <v>1002</v>
      </c>
      <c r="M238" s="50" t="s">
        <v>22</v>
      </c>
      <c r="N238" s="50" t="s">
        <v>1003</v>
      </c>
      <c r="O238" s="50" t="s">
        <v>1004</v>
      </c>
      <c r="P238" s="16" t="s">
        <v>1451</v>
      </c>
    </row>
    <row r="239" spans="1:16" ht="25.5" x14ac:dyDescent="0.25">
      <c r="A239" s="8">
        <v>214</v>
      </c>
      <c r="B239" s="13" t="s">
        <v>257</v>
      </c>
      <c r="C239" s="14" t="s">
        <v>21</v>
      </c>
      <c r="D239" s="15" t="s">
        <v>22</v>
      </c>
      <c r="E239" s="14" t="s">
        <v>22</v>
      </c>
      <c r="F239" s="16" t="s">
        <v>22</v>
      </c>
      <c r="G239" s="16" t="s">
        <v>1448</v>
      </c>
      <c r="H239" s="16" t="s">
        <v>1449</v>
      </c>
      <c r="I239" s="16" t="s">
        <v>1450</v>
      </c>
      <c r="J239" s="17">
        <v>2</v>
      </c>
      <c r="K239" s="50">
        <v>42725</v>
      </c>
      <c r="L239" s="50" t="s">
        <v>1002</v>
      </c>
      <c r="M239" s="50" t="s">
        <v>22</v>
      </c>
      <c r="N239" s="50" t="s">
        <v>1003</v>
      </c>
      <c r="O239" s="50" t="s">
        <v>1004</v>
      </c>
      <c r="P239" s="16" t="s">
        <v>1451</v>
      </c>
    </row>
    <row r="240" spans="1:16" ht="25.5" x14ac:dyDescent="0.25">
      <c r="A240" s="8">
        <v>215</v>
      </c>
      <c r="B240" s="13" t="s">
        <v>258</v>
      </c>
      <c r="C240" s="14" t="s">
        <v>21</v>
      </c>
      <c r="D240" s="15" t="s">
        <v>22</v>
      </c>
      <c r="E240" s="14" t="s">
        <v>22</v>
      </c>
      <c r="F240" s="16" t="s">
        <v>22</v>
      </c>
      <c r="G240" s="16" t="s">
        <v>1448</v>
      </c>
      <c r="H240" s="16" t="s">
        <v>1449</v>
      </c>
      <c r="I240" s="16" t="s">
        <v>1450</v>
      </c>
      <c r="J240" s="17">
        <v>2</v>
      </c>
      <c r="K240" s="50">
        <v>42725</v>
      </c>
      <c r="L240" s="50" t="s">
        <v>1002</v>
      </c>
      <c r="M240" s="50" t="s">
        <v>22</v>
      </c>
      <c r="N240" s="50" t="s">
        <v>1003</v>
      </c>
      <c r="O240" s="50" t="s">
        <v>1004</v>
      </c>
      <c r="P240" s="16" t="s">
        <v>1451</v>
      </c>
    </row>
    <row r="241" spans="1:16" ht="56.45" customHeight="1" x14ac:dyDescent="0.25">
      <c r="A241" s="52"/>
      <c r="B241" s="9" t="s">
        <v>771</v>
      </c>
      <c r="C241" s="18">
        <v>0</v>
      </c>
      <c r="D241" s="24">
        <v>0</v>
      </c>
      <c r="E241" s="26">
        <v>7</v>
      </c>
      <c r="F241" s="25">
        <v>0</v>
      </c>
      <c r="G241" s="25"/>
      <c r="H241" s="25"/>
      <c r="I241" s="25"/>
      <c r="J241" s="25" t="s">
        <v>22</v>
      </c>
      <c r="K241" s="53" t="s">
        <v>22</v>
      </c>
      <c r="L241" s="53" t="s">
        <v>22</v>
      </c>
      <c r="M241" s="53" t="s">
        <v>22</v>
      </c>
      <c r="N241" s="53" t="s">
        <v>22</v>
      </c>
      <c r="O241" s="53" t="s">
        <v>22</v>
      </c>
      <c r="P241" s="20"/>
    </row>
    <row r="242" spans="1:16" ht="38.25" x14ac:dyDescent="0.25">
      <c r="A242" s="8">
        <v>216</v>
      </c>
      <c r="B242" s="13" t="s">
        <v>259</v>
      </c>
      <c r="C242" s="14"/>
      <c r="D242" s="15" t="s">
        <v>22</v>
      </c>
      <c r="E242" s="14" t="s">
        <v>21</v>
      </c>
      <c r="F242" s="16" t="s">
        <v>22</v>
      </c>
      <c r="G242" s="17" t="s">
        <v>1271</v>
      </c>
      <c r="H242" s="16" t="s">
        <v>1452</v>
      </c>
      <c r="I242" s="17" t="s">
        <v>1273</v>
      </c>
      <c r="J242" s="17">
        <v>3</v>
      </c>
      <c r="K242" s="50">
        <v>46012</v>
      </c>
      <c r="L242" s="95" t="s">
        <v>1274</v>
      </c>
      <c r="M242" s="50" t="s">
        <v>21</v>
      </c>
      <c r="N242" s="50" t="s">
        <v>1003</v>
      </c>
      <c r="O242" s="50" t="s">
        <v>1067</v>
      </c>
      <c r="P242" s="16"/>
    </row>
    <row r="243" spans="1:16" x14ac:dyDescent="0.25">
      <c r="A243" s="8">
        <v>217</v>
      </c>
      <c r="B243" s="13" t="s">
        <v>260</v>
      </c>
      <c r="C243" s="14"/>
      <c r="D243" s="15" t="s">
        <v>22</v>
      </c>
      <c r="E243" s="14" t="s">
        <v>21</v>
      </c>
      <c r="F243" s="16" t="s">
        <v>22</v>
      </c>
      <c r="G243" s="16" t="s">
        <v>1276</v>
      </c>
      <c r="H243" s="16" t="s">
        <v>1452</v>
      </c>
      <c r="I243" s="16" t="s">
        <v>1277</v>
      </c>
      <c r="J243" s="17">
        <v>3</v>
      </c>
      <c r="K243" s="50">
        <v>46012</v>
      </c>
      <c r="L243" s="95" t="s">
        <v>1002</v>
      </c>
      <c r="M243" s="50"/>
      <c r="N243" s="50" t="s">
        <v>1003</v>
      </c>
      <c r="O243" s="50" t="s">
        <v>1067</v>
      </c>
      <c r="P243" s="16"/>
    </row>
    <row r="244" spans="1:16" x14ac:dyDescent="0.25">
      <c r="A244" s="8">
        <v>218</v>
      </c>
      <c r="B244" s="13" t="s">
        <v>261</v>
      </c>
      <c r="C244" s="14"/>
      <c r="D244" s="15" t="s">
        <v>22</v>
      </c>
      <c r="E244" s="14" t="s">
        <v>21</v>
      </c>
      <c r="F244" s="16" t="s">
        <v>22</v>
      </c>
      <c r="G244" s="16" t="s">
        <v>1278</v>
      </c>
      <c r="H244" s="16" t="s">
        <v>1452</v>
      </c>
      <c r="I244" s="16" t="s">
        <v>1279</v>
      </c>
      <c r="J244" s="17">
        <v>3</v>
      </c>
      <c r="K244" s="50">
        <v>46012</v>
      </c>
      <c r="L244" s="95" t="s">
        <v>1002</v>
      </c>
      <c r="M244" s="50"/>
      <c r="N244" s="50" t="s">
        <v>1003</v>
      </c>
      <c r="O244" s="50" t="s">
        <v>1067</v>
      </c>
      <c r="P244" s="16"/>
    </row>
    <row r="245" spans="1:16" ht="25.5" x14ac:dyDescent="0.25">
      <c r="A245" s="8">
        <v>219</v>
      </c>
      <c r="B245" s="13" t="s">
        <v>262</v>
      </c>
      <c r="D245" s="15" t="s">
        <v>22</v>
      </c>
      <c r="E245" s="14" t="s">
        <v>21</v>
      </c>
      <c r="F245" s="16" t="s">
        <v>22</v>
      </c>
      <c r="G245" s="17" t="s">
        <v>1290</v>
      </c>
      <c r="H245" s="16" t="s">
        <v>1281</v>
      </c>
      <c r="I245" s="16" t="s">
        <v>1281</v>
      </c>
      <c r="J245" s="17">
        <v>3</v>
      </c>
      <c r="K245" s="50">
        <v>46012</v>
      </c>
      <c r="L245" s="95" t="s">
        <v>1274</v>
      </c>
      <c r="M245" s="50" t="s">
        <v>21</v>
      </c>
      <c r="N245" s="50" t="s">
        <v>1003</v>
      </c>
      <c r="O245" s="50" t="s">
        <v>1067</v>
      </c>
      <c r="P245" s="16"/>
    </row>
    <row r="246" spans="1:16" ht="25.5" x14ac:dyDescent="0.25">
      <c r="A246" s="8">
        <v>220</v>
      </c>
      <c r="B246" s="13" t="s">
        <v>263</v>
      </c>
      <c r="C246" s="14"/>
      <c r="D246" s="21" t="s">
        <v>22</v>
      </c>
      <c r="E246" s="14" t="s">
        <v>21</v>
      </c>
      <c r="F246" s="16" t="s">
        <v>22</v>
      </c>
      <c r="G246" s="16" t="s">
        <v>1453</v>
      </c>
      <c r="H246" s="16" t="s">
        <v>1281</v>
      </c>
      <c r="I246" s="16" t="s">
        <v>1281</v>
      </c>
      <c r="J246" s="17">
        <v>3</v>
      </c>
      <c r="K246" s="50">
        <v>46012</v>
      </c>
      <c r="L246" s="95" t="s">
        <v>1274</v>
      </c>
      <c r="M246" s="50" t="s">
        <v>21</v>
      </c>
      <c r="N246" s="50" t="s">
        <v>1003</v>
      </c>
      <c r="O246" s="50" t="s">
        <v>1067</v>
      </c>
      <c r="P246" s="16"/>
    </row>
    <row r="247" spans="1:16" ht="38.25" x14ac:dyDescent="0.25">
      <c r="A247" s="8">
        <v>221</v>
      </c>
      <c r="B247" s="13" t="s">
        <v>264</v>
      </c>
      <c r="C247" s="14"/>
      <c r="D247" s="21" t="s">
        <v>22</v>
      </c>
      <c r="E247" s="14" t="s">
        <v>21</v>
      </c>
      <c r="F247" s="16" t="s">
        <v>22</v>
      </c>
      <c r="G247" s="16" t="s">
        <v>1454</v>
      </c>
      <c r="H247" s="17" t="s">
        <v>1455</v>
      </c>
      <c r="I247" s="17" t="s">
        <v>1456</v>
      </c>
      <c r="J247" s="17">
        <v>3</v>
      </c>
      <c r="K247" s="50">
        <v>46012</v>
      </c>
      <c r="L247" s="95" t="s">
        <v>1274</v>
      </c>
      <c r="M247" s="50" t="s">
        <v>21</v>
      </c>
      <c r="N247" s="50" t="s">
        <v>1003</v>
      </c>
      <c r="O247" s="50" t="s">
        <v>1067</v>
      </c>
      <c r="P247" s="16"/>
    </row>
    <row r="248" spans="1:16" ht="27.6" customHeight="1" x14ac:dyDescent="0.25">
      <c r="A248" s="8">
        <v>222</v>
      </c>
      <c r="B248" s="13" t="s">
        <v>265</v>
      </c>
      <c r="C248" s="14"/>
      <c r="D248" s="21" t="s">
        <v>22</v>
      </c>
      <c r="E248" s="14" t="s">
        <v>21</v>
      </c>
      <c r="F248" s="16" t="s">
        <v>22</v>
      </c>
      <c r="G248" s="16" t="s">
        <v>1457</v>
      </c>
      <c r="H248" s="16" t="s">
        <v>1281</v>
      </c>
      <c r="I248" s="16" t="s">
        <v>1281</v>
      </c>
      <c r="J248" s="17">
        <v>3</v>
      </c>
      <c r="K248" s="50">
        <v>46012</v>
      </c>
      <c r="L248" s="95" t="s">
        <v>1274</v>
      </c>
      <c r="M248" s="50" t="s">
        <v>21</v>
      </c>
      <c r="N248" s="50" t="s">
        <v>1003</v>
      </c>
      <c r="O248" s="50" t="s">
        <v>1067</v>
      </c>
      <c r="P248" s="16"/>
    </row>
    <row r="249" spans="1:16" ht="108" customHeight="1" x14ac:dyDescent="0.25">
      <c r="A249" s="54"/>
      <c r="B249" s="30" t="s">
        <v>781</v>
      </c>
      <c r="C249" s="31">
        <v>1</v>
      </c>
      <c r="D249" s="32">
        <v>10</v>
      </c>
      <c r="E249" s="31">
        <v>0</v>
      </c>
      <c r="F249" s="33">
        <v>0</v>
      </c>
      <c r="G249" s="33"/>
      <c r="H249" s="33"/>
      <c r="I249" s="33"/>
      <c r="J249" s="33" t="s">
        <v>22</v>
      </c>
      <c r="K249" s="54" t="s">
        <v>22</v>
      </c>
      <c r="L249" s="54" t="s">
        <v>22</v>
      </c>
      <c r="M249" s="54" t="s">
        <v>22</v>
      </c>
      <c r="N249" s="54" t="s">
        <v>22</v>
      </c>
      <c r="O249" s="54" t="s">
        <v>22</v>
      </c>
      <c r="P249" s="33"/>
    </row>
    <row r="250" spans="1:16" ht="25.5" x14ac:dyDescent="0.25">
      <c r="A250" s="8">
        <v>223</v>
      </c>
      <c r="B250" s="13" t="s">
        <v>266</v>
      </c>
      <c r="C250" s="14" t="s">
        <v>22</v>
      </c>
      <c r="D250" s="21" t="s">
        <v>21</v>
      </c>
      <c r="E250" s="14" t="s">
        <v>22</v>
      </c>
      <c r="F250" s="16" t="s">
        <v>22</v>
      </c>
      <c r="G250" s="16" t="s">
        <v>1170</v>
      </c>
      <c r="H250" s="17" t="s">
        <v>1458</v>
      </c>
      <c r="I250" s="17" t="s">
        <v>1459</v>
      </c>
      <c r="J250" s="17">
        <v>2</v>
      </c>
      <c r="K250" s="50">
        <v>42725</v>
      </c>
      <c r="L250" s="50" t="s">
        <v>1002</v>
      </c>
      <c r="M250" s="50" t="s">
        <v>22</v>
      </c>
      <c r="N250" s="50" t="s">
        <v>1003</v>
      </c>
      <c r="O250" s="50" t="s">
        <v>1004</v>
      </c>
      <c r="P250" s="16"/>
    </row>
    <row r="251" spans="1:16" x14ac:dyDescent="0.25">
      <c r="A251" s="8">
        <v>224</v>
      </c>
      <c r="B251" s="13" t="s">
        <v>267</v>
      </c>
      <c r="C251" s="46" t="s">
        <v>22</v>
      </c>
      <c r="D251" s="46" t="s">
        <v>21</v>
      </c>
      <c r="E251" s="14" t="s">
        <v>22</v>
      </c>
      <c r="F251" s="16" t="s">
        <v>22</v>
      </c>
      <c r="G251" s="16" t="s">
        <v>1223</v>
      </c>
      <c r="H251" s="17" t="s">
        <v>1460</v>
      </c>
      <c r="I251" s="17" t="s">
        <v>1224</v>
      </c>
      <c r="J251" s="17">
        <v>2</v>
      </c>
      <c r="K251" s="50">
        <v>42725</v>
      </c>
      <c r="L251" s="50" t="s">
        <v>1002</v>
      </c>
      <c r="M251" s="50" t="s">
        <v>22</v>
      </c>
      <c r="N251" s="50" t="s">
        <v>1003</v>
      </c>
      <c r="O251" s="50" t="s">
        <v>1004</v>
      </c>
      <c r="P251" s="16"/>
    </row>
    <row r="252" spans="1:16" ht="25.5" x14ac:dyDescent="0.25">
      <c r="A252" s="8">
        <v>225</v>
      </c>
      <c r="B252" s="13" t="s">
        <v>268</v>
      </c>
      <c r="C252" s="14" t="s">
        <v>22</v>
      </c>
      <c r="D252" s="15" t="s">
        <v>21</v>
      </c>
      <c r="E252" s="14" t="s">
        <v>22</v>
      </c>
      <c r="F252" s="16" t="s">
        <v>22</v>
      </c>
      <c r="G252" s="16" t="s">
        <v>1193</v>
      </c>
      <c r="H252" s="17" t="s">
        <v>1460</v>
      </c>
      <c r="I252" s="17" t="s">
        <v>1195</v>
      </c>
      <c r="J252" s="17">
        <v>2</v>
      </c>
      <c r="K252" s="50">
        <v>42725</v>
      </c>
      <c r="L252" s="50" t="s">
        <v>1002</v>
      </c>
      <c r="M252" s="50" t="s">
        <v>22</v>
      </c>
      <c r="N252" s="50" t="s">
        <v>1003</v>
      </c>
      <c r="O252" s="50" t="s">
        <v>1004</v>
      </c>
      <c r="P252" s="16"/>
    </row>
    <row r="253" spans="1:16" ht="25.5" x14ac:dyDescent="0.25">
      <c r="A253" s="8">
        <v>226</v>
      </c>
      <c r="B253" s="13" t="s">
        <v>269</v>
      </c>
      <c r="C253" s="14" t="s">
        <v>22</v>
      </c>
      <c r="D253" s="15" t="s">
        <v>21</v>
      </c>
      <c r="E253" s="14" t="s">
        <v>22</v>
      </c>
      <c r="F253" s="16" t="s">
        <v>22</v>
      </c>
      <c r="G253" s="16" t="s">
        <v>1196</v>
      </c>
      <c r="H253" s="17" t="s">
        <v>1194</v>
      </c>
      <c r="I253" s="17" t="s">
        <v>1197</v>
      </c>
      <c r="J253" s="17">
        <v>2</v>
      </c>
      <c r="K253" s="50">
        <v>42725</v>
      </c>
      <c r="L253" s="50" t="s">
        <v>1002</v>
      </c>
      <c r="M253" s="50" t="s">
        <v>22</v>
      </c>
      <c r="N253" s="50" t="s">
        <v>1003</v>
      </c>
      <c r="O253" s="50" t="s">
        <v>1004</v>
      </c>
      <c r="P253" s="16"/>
    </row>
    <row r="254" spans="1:16" ht="25.5" x14ac:dyDescent="0.25">
      <c r="A254" s="8">
        <v>227</v>
      </c>
      <c r="B254" s="13" t="s">
        <v>270</v>
      </c>
      <c r="C254" s="14" t="s">
        <v>22</v>
      </c>
      <c r="D254" s="15" t="s">
        <v>21</v>
      </c>
      <c r="E254" s="14" t="s">
        <v>22</v>
      </c>
      <c r="F254" s="16" t="s">
        <v>22</v>
      </c>
      <c r="G254" s="16" t="s">
        <v>1461</v>
      </c>
      <c r="H254" s="16" t="s">
        <v>1458</v>
      </c>
      <c r="I254" s="16" t="s">
        <v>1462</v>
      </c>
      <c r="J254" s="16">
        <v>2</v>
      </c>
      <c r="K254" s="51">
        <v>42725</v>
      </c>
      <c r="L254" s="51" t="s">
        <v>1002</v>
      </c>
      <c r="M254" s="51" t="s">
        <v>22</v>
      </c>
      <c r="N254" s="51" t="s">
        <v>1003</v>
      </c>
      <c r="O254" s="51" t="s">
        <v>1004</v>
      </c>
      <c r="P254" s="16"/>
    </row>
    <row r="255" spans="1:16" ht="25.5" x14ac:dyDescent="0.25">
      <c r="A255" s="8">
        <v>228</v>
      </c>
      <c r="B255" s="13" t="s">
        <v>271</v>
      </c>
      <c r="C255" s="14" t="s">
        <v>22</v>
      </c>
      <c r="D255" s="15" t="s">
        <v>21</v>
      </c>
      <c r="E255" s="14" t="s">
        <v>22</v>
      </c>
      <c r="F255" s="16" t="s">
        <v>22</v>
      </c>
      <c r="G255" s="16" t="s">
        <v>1463</v>
      </c>
      <c r="H255" s="17" t="s">
        <v>1464</v>
      </c>
      <c r="I255" s="17" t="s">
        <v>1465</v>
      </c>
      <c r="J255" s="17">
        <v>2</v>
      </c>
      <c r="K255" s="50">
        <v>42725</v>
      </c>
      <c r="L255" s="50" t="s">
        <v>1002</v>
      </c>
      <c r="M255" s="50" t="s">
        <v>22</v>
      </c>
      <c r="N255" s="50" t="s">
        <v>1003</v>
      </c>
      <c r="O255" s="50" t="s">
        <v>1004</v>
      </c>
      <c r="P255" s="16" t="s">
        <v>1466</v>
      </c>
    </row>
    <row r="256" spans="1:16" x14ac:dyDescent="0.25">
      <c r="A256" s="8">
        <v>229</v>
      </c>
      <c r="B256" s="13" t="s">
        <v>272</v>
      </c>
      <c r="C256" s="14" t="s">
        <v>22</v>
      </c>
      <c r="D256" s="15" t="s">
        <v>21</v>
      </c>
      <c r="E256" s="14" t="s">
        <v>22</v>
      </c>
      <c r="F256" s="16" t="s">
        <v>22</v>
      </c>
      <c r="G256" s="16" t="s">
        <v>1467</v>
      </c>
      <c r="H256" s="17" t="s">
        <v>1464</v>
      </c>
      <c r="I256" s="17" t="s">
        <v>1468</v>
      </c>
      <c r="J256" s="17">
        <v>2</v>
      </c>
      <c r="K256" s="50">
        <v>42725</v>
      </c>
      <c r="L256" s="50" t="s">
        <v>1002</v>
      </c>
      <c r="M256" s="50" t="s">
        <v>22</v>
      </c>
      <c r="N256" s="50" t="s">
        <v>1003</v>
      </c>
      <c r="O256" s="50" t="s">
        <v>1004</v>
      </c>
      <c r="P256" s="16"/>
    </row>
    <row r="257" spans="1:16" ht="25.5" x14ac:dyDescent="0.25">
      <c r="A257" s="8">
        <v>230</v>
      </c>
      <c r="B257" s="13" t="s">
        <v>273</v>
      </c>
      <c r="C257" s="14" t="s">
        <v>22</v>
      </c>
      <c r="D257" s="15" t="s">
        <v>21</v>
      </c>
      <c r="E257" s="14" t="s">
        <v>22</v>
      </c>
      <c r="F257" s="16" t="s">
        <v>22</v>
      </c>
      <c r="G257" s="16" t="s">
        <v>1469</v>
      </c>
      <c r="H257" s="16" t="s">
        <v>1464</v>
      </c>
      <c r="I257" s="17" t="s">
        <v>1232</v>
      </c>
      <c r="J257" s="17">
        <v>2</v>
      </c>
      <c r="K257" s="50">
        <v>42725</v>
      </c>
      <c r="L257" s="50" t="s">
        <v>1002</v>
      </c>
      <c r="M257" s="50" t="s">
        <v>22</v>
      </c>
      <c r="N257" s="50" t="s">
        <v>1003</v>
      </c>
      <c r="O257" s="50" t="s">
        <v>1004</v>
      </c>
      <c r="P257" s="16"/>
    </row>
    <row r="258" spans="1:16" ht="25.5" x14ac:dyDescent="0.25">
      <c r="A258" s="8">
        <v>231</v>
      </c>
      <c r="B258" s="13" t="s">
        <v>274</v>
      </c>
      <c r="C258" s="14" t="s">
        <v>21</v>
      </c>
      <c r="D258" s="15" t="s">
        <v>22</v>
      </c>
      <c r="E258" s="14" t="s">
        <v>22</v>
      </c>
      <c r="F258" s="16" t="s">
        <v>22</v>
      </c>
      <c r="G258" s="16" t="s">
        <v>1470</v>
      </c>
      <c r="H258" s="16" t="s">
        <v>1464</v>
      </c>
      <c r="I258" s="16" t="s">
        <v>1471</v>
      </c>
      <c r="J258" s="16">
        <v>2</v>
      </c>
      <c r="K258" s="51">
        <v>42725</v>
      </c>
      <c r="L258" s="51" t="s">
        <v>1002</v>
      </c>
      <c r="M258" s="51" t="s">
        <v>22</v>
      </c>
      <c r="N258" s="51" t="s">
        <v>1003</v>
      </c>
      <c r="O258" s="51" t="s">
        <v>1004</v>
      </c>
      <c r="P258" s="16"/>
    </row>
    <row r="259" spans="1:16" x14ac:dyDescent="0.25">
      <c r="A259" s="8">
        <v>232</v>
      </c>
      <c r="B259" s="13" t="s">
        <v>275</v>
      </c>
      <c r="C259" s="46" t="s">
        <v>22</v>
      </c>
      <c r="D259" s="15" t="s">
        <v>21</v>
      </c>
      <c r="E259" s="14" t="s">
        <v>22</v>
      </c>
      <c r="F259" s="16" t="s">
        <v>22</v>
      </c>
      <c r="G259" s="16" t="s">
        <v>1472</v>
      </c>
      <c r="H259" s="16" t="s">
        <v>1473</v>
      </c>
      <c r="I259" s="16" t="s">
        <v>1229</v>
      </c>
      <c r="J259" s="16">
        <v>2</v>
      </c>
      <c r="K259" s="51">
        <v>42725</v>
      </c>
      <c r="L259" s="51" t="s">
        <v>1002</v>
      </c>
      <c r="M259" s="51" t="s">
        <v>22</v>
      </c>
      <c r="N259" s="51" t="s">
        <v>1003</v>
      </c>
      <c r="O259" s="51" t="s">
        <v>1004</v>
      </c>
      <c r="P259" s="16" t="s">
        <v>1474</v>
      </c>
    </row>
    <row r="260" spans="1:16" x14ac:dyDescent="0.25">
      <c r="A260" s="8">
        <v>233</v>
      </c>
      <c r="B260" s="13" t="s">
        <v>276</v>
      </c>
      <c r="C260" s="14" t="s">
        <v>22</v>
      </c>
      <c r="D260" s="21" t="s">
        <v>21</v>
      </c>
      <c r="E260" s="14" t="s">
        <v>22</v>
      </c>
      <c r="F260" s="16" t="s">
        <v>22</v>
      </c>
      <c r="G260" s="16" t="s">
        <v>1237</v>
      </c>
      <c r="H260" s="17" t="s">
        <v>1464</v>
      </c>
      <c r="I260" s="17" t="s">
        <v>1238</v>
      </c>
      <c r="J260" s="17">
        <v>2</v>
      </c>
      <c r="K260" s="50">
        <v>42725</v>
      </c>
      <c r="L260" s="50" t="s">
        <v>1002</v>
      </c>
      <c r="M260" s="50" t="s">
        <v>22</v>
      </c>
      <c r="N260" s="50" t="s">
        <v>1003</v>
      </c>
      <c r="O260" s="50" t="s">
        <v>1004</v>
      </c>
      <c r="P260" s="16"/>
    </row>
    <row r="261" spans="1:16" ht="25.5" x14ac:dyDescent="0.25">
      <c r="A261" s="54"/>
      <c r="B261" s="30" t="s">
        <v>795</v>
      </c>
      <c r="C261" s="34">
        <v>0</v>
      </c>
      <c r="D261" s="35">
        <v>5</v>
      </c>
      <c r="E261" s="34">
        <v>1</v>
      </c>
      <c r="F261" s="36">
        <v>4</v>
      </c>
      <c r="G261" s="36"/>
      <c r="H261" s="36"/>
      <c r="I261" s="36"/>
      <c r="J261" s="36" t="s">
        <v>22</v>
      </c>
      <c r="K261" s="55" t="s">
        <v>22</v>
      </c>
      <c r="L261" s="55" t="s">
        <v>22</v>
      </c>
      <c r="M261" s="55" t="s">
        <v>22</v>
      </c>
      <c r="N261" s="55" t="s">
        <v>22</v>
      </c>
      <c r="O261" s="55" t="s">
        <v>22</v>
      </c>
      <c r="P261" s="33"/>
    </row>
    <row r="262" spans="1:16" x14ac:dyDescent="0.25">
      <c r="A262" s="8">
        <v>234</v>
      </c>
      <c r="B262" s="13" t="s">
        <v>277</v>
      </c>
      <c r="C262" s="14" t="s">
        <v>22</v>
      </c>
      <c r="D262" s="21" t="s">
        <v>21</v>
      </c>
      <c r="E262" s="14" t="s">
        <v>21</v>
      </c>
      <c r="F262" s="16" t="s">
        <v>22</v>
      </c>
      <c r="G262" s="16" t="s">
        <v>1475</v>
      </c>
      <c r="H262" s="17" t="s">
        <v>1241</v>
      </c>
      <c r="I262" s="17" t="s">
        <v>1241</v>
      </c>
      <c r="J262" s="17">
        <v>3</v>
      </c>
      <c r="K262" s="50">
        <v>46012</v>
      </c>
      <c r="L262" s="50" t="s">
        <v>1002</v>
      </c>
      <c r="M262" s="50" t="s">
        <v>22</v>
      </c>
      <c r="N262" s="50" t="s">
        <v>1243</v>
      </c>
      <c r="O262" s="50" t="s">
        <v>1004</v>
      </c>
      <c r="P262" s="16" t="s">
        <v>1241</v>
      </c>
    </row>
    <row r="263" spans="1:16" x14ac:dyDescent="0.25">
      <c r="A263" s="8">
        <v>235</v>
      </c>
      <c r="B263" s="13" t="s">
        <v>278</v>
      </c>
      <c r="C263" s="14" t="s">
        <v>22</v>
      </c>
      <c r="D263" s="21" t="s">
        <v>21</v>
      </c>
      <c r="E263" s="14" t="s">
        <v>22</v>
      </c>
      <c r="F263" s="16" t="s">
        <v>21</v>
      </c>
      <c r="G263" s="16" t="s">
        <v>1476</v>
      </c>
      <c r="H263" s="17" t="s">
        <v>1241</v>
      </c>
      <c r="I263" s="17" t="s">
        <v>1241</v>
      </c>
      <c r="J263" s="17">
        <v>3</v>
      </c>
      <c r="K263" s="50">
        <v>46012</v>
      </c>
      <c r="L263" s="50" t="s">
        <v>1002</v>
      </c>
      <c r="M263" s="50" t="s">
        <v>22</v>
      </c>
      <c r="N263" s="50" t="s">
        <v>1243</v>
      </c>
      <c r="O263" s="50" t="s">
        <v>1004</v>
      </c>
      <c r="P263" s="16" t="s">
        <v>1241</v>
      </c>
    </row>
    <row r="264" spans="1:16" x14ac:dyDescent="0.25">
      <c r="A264" s="8">
        <v>236</v>
      </c>
      <c r="B264" s="13" t="s">
        <v>279</v>
      </c>
      <c r="C264" s="14" t="s">
        <v>22</v>
      </c>
      <c r="D264" s="21" t="s">
        <v>21</v>
      </c>
      <c r="E264" s="14" t="s">
        <v>22</v>
      </c>
      <c r="F264" s="16" t="s">
        <v>21</v>
      </c>
      <c r="G264" s="16" t="s">
        <v>1477</v>
      </c>
      <c r="H264" s="17" t="s">
        <v>1241</v>
      </c>
      <c r="I264" s="17" t="s">
        <v>1241</v>
      </c>
      <c r="J264" s="17">
        <v>3</v>
      </c>
      <c r="K264" s="50">
        <v>46012</v>
      </c>
      <c r="L264" s="50" t="s">
        <v>1002</v>
      </c>
      <c r="M264" s="50" t="s">
        <v>22</v>
      </c>
      <c r="N264" s="50" t="s">
        <v>1243</v>
      </c>
      <c r="O264" s="50" t="s">
        <v>1004</v>
      </c>
      <c r="P264" s="16" t="s">
        <v>1241</v>
      </c>
    </row>
    <row r="265" spans="1:16" x14ac:dyDescent="0.25">
      <c r="A265" s="8">
        <v>237</v>
      </c>
      <c r="B265" s="13" t="s">
        <v>280</v>
      </c>
      <c r="C265" s="14" t="s">
        <v>22</v>
      </c>
      <c r="D265" s="21" t="s">
        <v>21</v>
      </c>
      <c r="E265" s="14" t="s">
        <v>22</v>
      </c>
      <c r="F265" s="16" t="s">
        <v>21</v>
      </c>
      <c r="G265" s="16" t="s">
        <v>1478</v>
      </c>
      <c r="H265" s="17" t="s">
        <v>1241</v>
      </c>
      <c r="I265" s="17" t="s">
        <v>1241</v>
      </c>
      <c r="J265" s="17">
        <v>3</v>
      </c>
      <c r="K265" s="50">
        <v>46012</v>
      </c>
      <c r="L265" s="50" t="s">
        <v>1002</v>
      </c>
      <c r="M265" s="50" t="s">
        <v>22</v>
      </c>
      <c r="N265" s="50" t="s">
        <v>1243</v>
      </c>
      <c r="O265" s="50" t="s">
        <v>1004</v>
      </c>
      <c r="P265" s="16" t="s">
        <v>1241</v>
      </c>
    </row>
    <row r="266" spans="1:16" x14ac:dyDescent="0.25">
      <c r="A266" s="8">
        <v>238</v>
      </c>
      <c r="B266" s="13" t="s">
        <v>281</v>
      </c>
      <c r="C266" s="14" t="s">
        <v>22</v>
      </c>
      <c r="D266" s="21" t="s">
        <v>21</v>
      </c>
      <c r="E266" s="14" t="s">
        <v>22</v>
      </c>
      <c r="F266" s="16" t="s">
        <v>21</v>
      </c>
      <c r="G266" s="16" t="s">
        <v>1479</v>
      </c>
      <c r="H266" s="17" t="s">
        <v>1241</v>
      </c>
      <c r="I266" s="17" t="s">
        <v>1241</v>
      </c>
      <c r="J266" s="17">
        <v>3</v>
      </c>
      <c r="K266" s="50">
        <v>46012</v>
      </c>
      <c r="L266" s="50" t="s">
        <v>1002</v>
      </c>
      <c r="M266" s="50" t="s">
        <v>22</v>
      </c>
      <c r="N266" s="50" t="s">
        <v>1243</v>
      </c>
      <c r="O266" s="50" t="s">
        <v>1004</v>
      </c>
      <c r="P266" s="16" t="s">
        <v>1241</v>
      </c>
    </row>
    <row r="267" spans="1:16" ht="38.25" x14ac:dyDescent="0.25">
      <c r="A267" s="54"/>
      <c r="B267" s="30" t="s">
        <v>804</v>
      </c>
      <c r="C267" s="34">
        <v>0</v>
      </c>
      <c r="D267" s="35">
        <v>0</v>
      </c>
      <c r="E267" s="34">
        <v>0</v>
      </c>
      <c r="F267" s="36">
        <v>14</v>
      </c>
      <c r="G267" s="36"/>
      <c r="H267" s="36"/>
      <c r="I267" s="36"/>
      <c r="J267" s="36" t="s">
        <v>22</v>
      </c>
      <c r="K267" s="55" t="s">
        <v>22</v>
      </c>
      <c r="L267" s="55" t="s">
        <v>22</v>
      </c>
      <c r="M267" s="55" t="s">
        <v>22</v>
      </c>
      <c r="N267" s="55" t="s">
        <v>22</v>
      </c>
      <c r="O267" s="55" t="s">
        <v>22</v>
      </c>
      <c r="P267" s="33"/>
    </row>
    <row r="268" spans="1:16" ht="25.5" x14ac:dyDescent="0.25">
      <c r="A268" s="8">
        <v>239</v>
      </c>
      <c r="B268" s="13" t="s">
        <v>282</v>
      </c>
      <c r="C268" s="14" t="s">
        <v>22</v>
      </c>
      <c r="D268" s="21"/>
      <c r="E268" s="14" t="s">
        <v>22</v>
      </c>
      <c r="F268" s="16" t="s">
        <v>21</v>
      </c>
      <c r="G268" s="16" t="s">
        <v>1245</v>
      </c>
      <c r="H268" s="17" t="s">
        <v>1241</v>
      </c>
      <c r="I268" s="17" t="s">
        <v>1241</v>
      </c>
      <c r="J268" s="16">
        <v>3</v>
      </c>
      <c r="K268" s="51">
        <v>46012</v>
      </c>
      <c r="L268" s="51" t="s">
        <v>1242</v>
      </c>
      <c r="M268" s="51"/>
      <c r="N268" s="51" t="s">
        <v>1243</v>
      </c>
      <c r="O268" s="51" t="s">
        <v>1067</v>
      </c>
      <c r="P268" s="16" t="s">
        <v>1480</v>
      </c>
    </row>
    <row r="269" spans="1:16" ht="25.5" x14ac:dyDescent="0.25">
      <c r="A269" s="8">
        <v>240</v>
      </c>
      <c r="B269" s="13" t="s">
        <v>283</v>
      </c>
      <c r="C269" s="14" t="s">
        <v>22</v>
      </c>
      <c r="D269" s="21"/>
      <c r="E269" s="14" t="s">
        <v>22</v>
      </c>
      <c r="F269" s="16" t="s">
        <v>21</v>
      </c>
      <c r="G269" s="16" t="s">
        <v>1481</v>
      </c>
      <c r="H269" s="17" t="s">
        <v>1241</v>
      </c>
      <c r="I269" s="17" t="s">
        <v>1241</v>
      </c>
      <c r="J269" s="16">
        <v>3</v>
      </c>
      <c r="K269" s="51">
        <v>46012</v>
      </c>
      <c r="L269" s="51" t="s">
        <v>1242</v>
      </c>
      <c r="M269" s="51"/>
      <c r="N269" s="51" t="s">
        <v>1243</v>
      </c>
      <c r="O269" s="51" t="s">
        <v>1067</v>
      </c>
      <c r="P269" s="16" t="s">
        <v>1480</v>
      </c>
    </row>
    <row r="270" spans="1:16" ht="25.5" x14ac:dyDescent="0.25">
      <c r="A270" s="8">
        <v>241</v>
      </c>
      <c r="B270" s="13" t="s">
        <v>284</v>
      </c>
      <c r="C270" s="14" t="s">
        <v>22</v>
      </c>
      <c r="D270" s="21"/>
      <c r="E270" s="14" t="s">
        <v>22</v>
      </c>
      <c r="F270" s="16" t="s">
        <v>21</v>
      </c>
      <c r="G270" s="16" t="s">
        <v>1247</v>
      </c>
      <c r="H270" s="17" t="s">
        <v>1241</v>
      </c>
      <c r="I270" s="17" t="s">
        <v>1241</v>
      </c>
      <c r="J270" s="16">
        <v>3</v>
      </c>
      <c r="K270" s="51">
        <v>46012</v>
      </c>
      <c r="L270" s="51" t="s">
        <v>1242</v>
      </c>
      <c r="M270" s="51"/>
      <c r="N270" s="51" t="s">
        <v>1243</v>
      </c>
      <c r="O270" s="51" t="s">
        <v>1067</v>
      </c>
      <c r="P270" s="16" t="s">
        <v>1480</v>
      </c>
    </row>
    <row r="271" spans="1:16" ht="89.25" x14ac:dyDescent="0.25">
      <c r="A271" s="8">
        <v>242</v>
      </c>
      <c r="B271" s="13" t="s">
        <v>285</v>
      </c>
      <c r="C271" s="14" t="s">
        <v>22</v>
      </c>
      <c r="D271" s="21"/>
      <c r="E271" s="14" t="s">
        <v>22</v>
      </c>
      <c r="F271" s="16" t="s">
        <v>21</v>
      </c>
      <c r="G271" s="16" t="s">
        <v>1249</v>
      </c>
      <c r="H271" s="17" t="s">
        <v>1241</v>
      </c>
      <c r="I271" s="17" t="s">
        <v>1241</v>
      </c>
      <c r="J271" s="16">
        <v>3</v>
      </c>
      <c r="K271" s="51">
        <v>46012</v>
      </c>
      <c r="L271" s="51" t="s">
        <v>1242</v>
      </c>
      <c r="M271" s="51"/>
      <c r="N271" s="51" t="s">
        <v>1243</v>
      </c>
      <c r="O271" s="51" t="s">
        <v>1067</v>
      </c>
      <c r="P271" s="16" t="s">
        <v>1480</v>
      </c>
    </row>
    <row r="272" spans="1:16" x14ac:dyDescent="0.25">
      <c r="A272" s="8">
        <v>243</v>
      </c>
      <c r="B272" s="13" t="s">
        <v>286</v>
      </c>
      <c r="C272" s="14" t="s">
        <v>22</v>
      </c>
      <c r="D272" s="21"/>
      <c r="E272" s="14" t="s">
        <v>22</v>
      </c>
      <c r="F272" s="16" t="s">
        <v>21</v>
      </c>
      <c r="G272" s="16" t="s">
        <v>1251</v>
      </c>
      <c r="H272" s="17" t="s">
        <v>1241</v>
      </c>
      <c r="I272" s="17" t="s">
        <v>1241</v>
      </c>
      <c r="J272" s="16">
        <v>3</v>
      </c>
      <c r="K272" s="51">
        <v>46012</v>
      </c>
      <c r="L272" s="51" t="s">
        <v>1242</v>
      </c>
      <c r="M272" s="51"/>
      <c r="N272" s="51" t="s">
        <v>1243</v>
      </c>
      <c r="O272" s="51" t="s">
        <v>1067</v>
      </c>
      <c r="P272" s="16" t="s">
        <v>1480</v>
      </c>
    </row>
    <row r="273" spans="1:16" ht="38.25" x14ac:dyDescent="0.25">
      <c r="A273" s="8">
        <v>244</v>
      </c>
      <c r="B273" s="13" t="s">
        <v>287</v>
      </c>
      <c r="C273" s="14" t="s">
        <v>22</v>
      </c>
      <c r="D273" s="21"/>
      <c r="E273" s="14" t="s">
        <v>22</v>
      </c>
      <c r="F273" s="16" t="s">
        <v>21</v>
      </c>
      <c r="G273" s="16" t="s">
        <v>1257</v>
      </c>
      <c r="H273" s="17" t="s">
        <v>1241</v>
      </c>
      <c r="I273" s="17" t="s">
        <v>1241</v>
      </c>
      <c r="J273" s="16">
        <v>3</v>
      </c>
      <c r="K273" s="51">
        <v>46012</v>
      </c>
      <c r="L273" s="51" t="s">
        <v>1242</v>
      </c>
      <c r="M273" s="51"/>
      <c r="N273" s="51" t="s">
        <v>1243</v>
      </c>
      <c r="O273" s="51" t="s">
        <v>1067</v>
      </c>
      <c r="P273" s="16" t="s">
        <v>1480</v>
      </c>
    </row>
    <row r="274" spans="1:16" ht="25.5" x14ac:dyDescent="0.25">
      <c r="A274" s="8">
        <v>245</v>
      </c>
      <c r="B274" s="13" t="s">
        <v>288</v>
      </c>
      <c r="C274" s="14" t="s">
        <v>22</v>
      </c>
      <c r="D274" s="21"/>
      <c r="E274" s="14" t="s">
        <v>22</v>
      </c>
      <c r="F274" s="16" t="s">
        <v>21</v>
      </c>
      <c r="G274" s="16" t="s">
        <v>1255</v>
      </c>
      <c r="H274" s="17" t="s">
        <v>1241</v>
      </c>
      <c r="I274" s="17" t="s">
        <v>1241</v>
      </c>
      <c r="J274" s="16">
        <v>3</v>
      </c>
      <c r="K274" s="51">
        <v>46012</v>
      </c>
      <c r="L274" s="51" t="s">
        <v>1242</v>
      </c>
      <c r="M274" s="51"/>
      <c r="N274" s="51" t="s">
        <v>1243</v>
      </c>
      <c r="O274" s="51" t="s">
        <v>1067</v>
      </c>
      <c r="P274" s="16" t="s">
        <v>1480</v>
      </c>
    </row>
    <row r="275" spans="1:16" ht="25.5" x14ac:dyDescent="0.25">
      <c r="A275" s="8">
        <v>246</v>
      </c>
      <c r="B275" s="13" t="s">
        <v>289</v>
      </c>
      <c r="C275" s="14" t="s">
        <v>22</v>
      </c>
      <c r="D275" s="21"/>
      <c r="E275" s="14" t="s">
        <v>22</v>
      </c>
      <c r="F275" s="16" t="s">
        <v>21</v>
      </c>
      <c r="G275" s="16" t="s">
        <v>1253</v>
      </c>
      <c r="H275" s="17" t="s">
        <v>1241</v>
      </c>
      <c r="I275" s="17" t="s">
        <v>1241</v>
      </c>
      <c r="J275" s="16">
        <v>3</v>
      </c>
      <c r="K275" s="51">
        <v>46012</v>
      </c>
      <c r="L275" s="51" t="s">
        <v>1242</v>
      </c>
      <c r="M275" s="51"/>
      <c r="N275" s="51" t="s">
        <v>1243</v>
      </c>
      <c r="O275" s="51" t="s">
        <v>1067</v>
      </c>
      <c r="P275" s="16" t="s">
        <v>1480</v>
      </c>
    </row>
    <row r="276" spans="1:16" ht="76.5" x14ac:dyDescent="0.25">
      <c r="A276" s="8">
        <v>247</v>
      </c>
      <c r="B276" s="13" t="s">
        <v>290</v>
      </c>
      <c r="C276" s="14" t="s">
        <v>22</v>
      </c>
      <c r="D276" s="21"/>
      <c r="E276" s="14" t="s">
        <v>22</v>
      </c>
      <c r="F276" s="16" t="s">
        <v>21</v>
      </c>
      <c r="G276" s="16" t="s">
        <v>1482</v>
      </c>
      <c r="H276" s="17" t="s">
        <v>1241</v>
      </c>
      <c r="I276" s="17" t="s">
        <v>1241</v>
      </c>
      <c r="J276" s="16">
        <v>3</v>
      </c>
      <c r="K276" s="51">
        <v>46012</v>
      </c>
      <c r="L276" s="51" t="s">
        <v>1242</v>
      </c>
      <c r="M276" s="51"/>
      <c r="N276" s="51" t="s">
        <v>1243</v>
      </c>
      <c r="O276" s="51" t="s">
        <v>1067</v>
      </c>
      <c r="P276" s="16" t="s">
        <v>1483</v>
      </c>
    </row>
    <row r="277" spans="1:16" ht="102" x14ac:dyDescent="0.25">
      <c r="A277" s="8">
        <v>248</v>
      </c>
      <c r="B277" s="13" t="s">
        <v>291</v>
      </c>
      <c r="C277" s="14" t="s">
        <v>22</v>
      </c>
      <c r="D277" s="21"/>
      <c r="E277" s="14" t="s">
        <v>22</v>
      </c>
      <c r="F277" s="16" t="s">
        <v>21</v>
      </c>
      <c r="G277" s="16" t="s">
        <v>1484</v>
      </c>
      <c r="H277" s="17" t="s">
        <v>1241</v>
      </c>
      <c r="I277" s="17" t="s">
        <v>1241</v>
      </c>
      <c r="J277" s="16">
        <v>3</v>
      </c>
      <c r="K277" s="51">
        <v>46012</v>
      </c>
      <c r="L277" s="51" t="s">
        <v>1242</v>
      </c>
      <c r="M277" s="51"/>
      <c r="N277" s="51" t="s">
        <v>1243</v>
      </c>
      <c r="O277" s="51" t="s">
        <v>1067</v>
      </c>
      <c r="P277" s="16" t="s">
        <v>1485</v>
      </c>
    </row>
    <row r="278" spans="1:16" ht="25.5" x14ac:dyDescent="0.25">
      <c r="A278" s="8">
        <v>249</v>
      </c>
      <c r="B278" s="13" t="s">
        <v>292</v>
      </c>
      <c r="C278" s="14" t="s">
        <v>22</v>
      </c>
      <c r="D278" s="21"/>
      <c r="E278" s="14" t="s">
        <v>22</v>
      </c>
      <c r="F278" s="16" t="s">
        <v>21</v>
      </c>
      <c r="G278" s="16" t="s">
        <v>1486</v>
      </c>
      <c r="H278" s="17" t="s">
        <v>1241</v>
      </c>
      <c r="I278" s="17" t="s">
        <v>1241</v>
      </c>
      <c r="J278" s="16">
        <v>3</v>
      </c>
      <c r="K278" s="51">
        <v>46012</v>
      </c>
      <c r="L278" s="51" t="s">
        <v>1242</v>
      </c>
      <c r="M278" s="51"/>
      <c r="N278" s="51" t="s">
        <v>1243</v>
      </c>
      <c r="O278" s="51" t="s">
        <v>1067</v>
      </c>
      <c r="P278" s="16" t="s">
        <v>1487</v>
      </c>
    </row>
    <row r="279" spans="1:16" ht="38.25" x14ac:dyDescent="0.25">
      <c r="A279" s="8">
        <v>250</v>
      </c>
      <c r="B279" s="13" t="s">
        <v>293</v>
      </c>
      <c r="C279" s="14" t="s">
        <v>22</v>
      </c>
      <c r="D279" s="21"/>
      <c r="E279" s="14" t="s">
        <v>22</v>
      </c>
      <c r="F279" s="16" t="s">
        <v>21</v>
      </c>
      <c r="G279" s="16" t="s">
        <v>1488</v>
      </c>
      <c r="H279" s="17" t="s">
        <v>1241</v>
      </c>
      <c r="I279" s="17" t="s">
        <v>1241</v>
      </c>
      <c r="J279" s="16">
        <v>3</v>
      </c>
      <c r="K279" s="51">
        <v>46012</v>
      </c>
      <c r="L279" s="51" t="s">
        <v>1242</v>
      </c>
      <c r="M279" s="51"/>
      <c r="N279" s="51" t="s">
        <v>1243</v>
      </c>
      <c r="O279" s="51" t="s">
        <v>1067</v>
      </c>
      <c r="P279" s="16" t="s">
        <v>1489</v>
      </c>
    </row>
    <row r="280" spans="1:16" ht="25.5" x14ac:dyDescent="0.25">
      <c r="A280" s="8">
        <v>251</v>
      </c>
      <c r="B280" s="13" t="s">
        <v>294</v>
      </c>
      <c r="C280" s="14" t="s">
        <v>22</v>
      </c>
      <c r="D280" s="21"/>
      <c r="E280" s="14" t="s">
        <v>22</v>
      </c>
      <c r="F280" s="16" t="s">
        <v>21</v>
      </c>
      <c r="G280" s="16" t="s">
        <v>1490</v>
      </c>
      <c r="H280" s="17" t="s">
        <v>1241</v>
      </c>
      <c r="I280" s="17" t="s">
        <v>1241</v>
      </c>
      <c r="J280" s="16">
        <v>3</v>
      </c>
      <c r="K280" s="51">
        <v>46012</v>
      </c>
      <c r="L280" s="51" t="s">
        <v>1242</v>
      </c>
      <c r="M280" s="51"/>
      <c r="N280" s="51" t="s">
        <v>1243</v>
      </c>
      <c r="O280" s="51" t="s">
        <v>1067</v>
      </c>
      <c r="P280" s="16" t="s">
        <v>1491</v>
      </c>
    </row>
    <row r="281" spans="1:16" ht="51" x14ac:dyDescent="0.25">
      <c r="A281" s="8">
        <v>252</v>
      </c>
      <c r="B281" s="13" t="s">
        <v>295</v>
      </c>
      <c r="C281" s="14" t="s">
        <v>22</v>
      </c>
      <c r="D281" s="21"/>
      <c r="E281" s="14" t="s">
        <v>22</v>
      </c>
      <c r="F281" s="16" t="s">
        <v>21</v>
      </c>
      <c r="G281" s="16" t="s">
        <v>1492</v>
      </c>
      <c r="H281" s="17" t="s">
        <v>1241</v>
      </c>
      <c r="I281" s="17" t="s">
        <v>1241</v>
      </c>
      <c r="J281" s="16">
        <v>2</v>
      </c>
      <c r="K281" s="51">
        <v>42725</v>
      </c>
      <c r="L281" s="51" t="s">
        <v>1242</v>
      </c>
      <c r="M281" s="51"/>
      <c r="N281" s="51" t="s">
        <v>1003</v>
      </c>
      <c r="O281" s="51" t="s">
        <v>1004</v>
      </c>
      <c r="P281" s="16" t="s">
        <v>296</v>
      </c>
    </row>
    <row r="282" spans="1:16" ht="41.1" customHeight="1" x14ac:dyDescent="0.25">
      <c r="A282" s="54"/>
      <c r="B282" s="30" t="s">
        <v>823</v>
      </c>
      <c r="C282" s="34">
        <v>0</v>
      </c>
      <c r="D282" s="35">
        <v>0</v>
      </c>
      <c r="E282" s="34">
        <v>0</v>
      </c>
      <c r="F282" s="36">
        <v>34</v>
      </c>
      <c r="G282" s="36"/>
      <c r="H282" s="36"/>
      <c r="I282" s="36"/>
      <c r="J282" s="36" t="s">
        <v>22</v>
      </c>
      <c r="K282" s="55" t="s">
        <v>22</v>
      </c>
      <c r="L282" s="55" t="s">
        <v>22</v>
      </c>
      <c r="M282" s="55" t="s">
        <v>22</v>
      </c>
      <c r="N282" s="55" t="s">
        <v>22</v>
      </c>
      <c r="O282" s="55" t="s">
        <v>22</v>
      </c>
      <c r="P282" s="33"/>
    </row>
    <row r="283" spans="1:16" ht="47.45" customHeight="1" x14ac:dyDescent="0.25">
      <c r="A283" s="8">
        <v>253</v>
      </c>
      <c r="B283" s="13" t="s">
        <v>297</v>
      </c>
      <c r="C283" s="14" t="s">
        <v>22</v>
      </c>
      <c r="D283" s="21"/>
      <c r="E283" s="14" t="s">
        <v>22</v>
      </c>
      <c r="F283" s="16" t="s">
        <v>21</v>
      </c>
      <c r="G283" s="17" t="s">
        <v>1271</v>
      </c>
      <c r="H283" s="17" t="s">
        <v>1241</v>
      </c>
      <c r="I283" s="17" t="s">
        <v>1241</v>
      </c>
      <c r="J283" s="17">
        <v>3</v>
      </c>
      <c r="K283" s="50">
        <v>46012</v>
      </c>
      <c r="L283" s="95" t="s">
        <v>1274</v>
      </c>
      <c r="M283" s="50" t="s">
        <v>22</v>
      </c>
      <c r="N283" s="50" t="s">
        <v>1243</v>
      </c>
      <c r="O283" s="50" t="s">
        <v>1067</v>
      </c>
      <c r="P283" s="16" t="s">
        <v>1493</v>
      </c>
    </row>
    <row r="284" spans="1:16" ht="25.5" x14ac:dyDescent="0.25">
      <c r="A284" s="8">
        <v>254</v>
      </c>
      <c r="B284" s="13" t="s">
        <v>298</v>
      </c>
      <c r="C284" s="14" t="s">
        <v>22</v>
      </c>
      <c r="D284" s="21"/>
      <c r="E284" s="14" t="s">
        <v>22</v>
      </c>
      <c r="F284" s="16" t="s">
        <v>21</v>
      </c>
      <c r="G284" s="16" t="s">
        <v>1276</v>
      </c>
      <c r="H284" s="17" t="s">
        <v>1241</v>
      </c>
      <c r="I284" s="17" t="s">
        <v>1241</v>
      </c>
      <c r="J284" s="17">
        <v>3</v>
      </c>
      <c r="K284" s="50">
        <v>46012</v>
      </c>
      <c r="L284" s="95" t="s">
        <v>1274</v>
      </c>
      <c r="M284" s="50" t="s">
        <v>22</v>
      </c>
      <c r="N284" s="50" t="s">
        <v>1243</v>
      </c>
      <c r="O284" s="50" t="s">
        <v>1067</v>
      </c>
      <c r="P284" s="16" t="s">
        <v>1494</v>
      </c>
    </row>
    <row r="285" spans="1:16" ht="25.5" x14ac:dyDescent="0.25">
      <c r="A285" s="8">
        <v>255</v>
      </c>
      <c r="B285" s="13" t="s">
        <v>299</v>
      </c>
      <c r="C285" s="14" t="s">
        <v>22</v>
      </c>
      <c r="D285" s="21"/>
      <c r="E285" s="14" t="s">
        <v>22</v>
      </c>
      <c r="F285" s="16" t="s">
        <v>21</v>
      </c>
      <c r="G285" s="16" t="s">
        <v>1278</v>
      </c>
      <c r="H285" s="17" t="s">
        <v>1241</v>
      </c>
      <c r="I285" s="17" t="s">
        <v>1241</v>
      </c>
      <c r="J285" s="16">
        <v>3</v>
      </c>
      <c r="K285" s="51">
        <v>46012</v>
      </c>
      <c r="L285" s="95" t="s">
        <v>1274</v>
      </c>
      <c r="M285" s="51" t="s">
        <v>22</v>
      </c>
      <c r="N285" s="51" t="s">
        <v>1243</v>
      </c>
      <c r="O285" s="51" t="s">
        <v>1067</v>
      </c>
      <c r="P285" s="16"/>
    </row>
    <row r="286" spans="1:16" x14ac:dyDescent="0.25">
      <c r="A286" s="8">
        <v>256</v>
      </c>
      <c r="B286" s="13" t="s">
        <v>300</v>
      </c>
      <c r="C286" s="14" t="s">
        <v>22</v>
      </c>
      <c r="D286" s="21"/>
      <c r="E286" s="14" t="s">
        <v>22</v>
      </c>
      <c r="F286" s="16" t="s">
        <v>21</v>
      </c>
      <c r="G286" s="17" t="s">
        <v>1280</v>
      </c>
      <c r="H286" s="17" t="s">
        <v>1241</v>
      </c>
      <c r="I286" s="17" t="s">
        <v>1241</v>
      </c>
      <c r="J286" s="16">
        <v>3</v>
      </c>
      <c r="K286" s="51">
        <v>46012</v>
      </c>
      <c r="L286" s="95" t="s">
        <v>1274</v>
      </c>
      <c r="M286" s="51" t="s">
        <v>22</v>
      </c>
      <c r="N286" s="51" t="s">
        <v>1243</v>
      </c>
      <c r="O286" s="51" t="s">
        <v>1067</v>
      </c>
      <c r="P286" s="16"/>
    </row>
    <row r="287" spans="1:16" x14ac:dyDescent="0.25">
      <c r="A287" s="8">
        <v>257</v>
      </c>
      <c r="B287" s="13" t="s">
        <v>301</v>
      </c>
      <c r="C287" s="14" t="s">
        <v>22</v>
      </c>
      <c r="D287" s="21"/>
      <c r="E287" s="14" t="s">
        <v>22</v>
      </c>
      <c r="F287" s="16" t="s">
        <v>21</v>
      </c>
      <c r="G287" s="17" t="s">
        <v>1283</v>
      </c>
      <c r="H287" s="17" t="s">
        <v>1241</v>
      </c>
      <c r="I287" s="17" t="s">
        <v>1241</v>
      </c>
      <c r="J287" s="16">
        <v>3</v>
      </c>
      <c r="K287" s="51">
        <v>46012</v>
      </c>
      <c r="L287" s="95" t="s">
        <v>1274</v>
      </c>
      <c r="M287" s="51" t="s">
        <v>22</v>
      </c>
      <c r="N287" s="51" t="s">
        <v>1243</v>
      </c>
      <c r="O287" s="51" t="s">
        <v>1067</v>
      </c>
      <c r="P287" s="16"/>
    </row>
    <row r="288" spans="1:16" x14ac:dyDescent="0.25">
      <c r="A288" s="8">
        <v>258</v>
      </c>
      <c r="B288" s="13" t="s">
        <v>302</v>
      </c>
      <c r="C288" s="14" t="s">
        <v>22</v>
      </c>
      <c r="D288" s="21"/>
      <c r="E288" s="14" t="s">
        <v>22</v>
      </c>
      <c r="F288" s="16" t="s">
        <v>21</v>
      </c>
      <c r="G288" s="17" t="s">
        <v>1285</v>
      </c>
      <c r="H288" s="17" t="s">
        <v>1241</v>
      </c>
      <c r="I288" s="17" t="s">
        <v>1241</v>
      </c>
      <c r="J288" s="16">
        <v>3</v>
      </c>
      <c r="K288" s="51">
        <v>46012</v>
      </c>
      <c r="L288" s="95" t="s">
        <v>1274</v>
      </c>
      <c r="M288" s="51" t="s">
        <v>22</v>
      </c>
      <c r="N288" s="51" t="s">
        <v>1243</v>
      </c>
      <c r="O288" s="51" t="s">
        <v>1067</v>
      </c>
      <c r="P288" s="16"/>
    </row>
    <row r="289" spans="1:16" x14ac:dyDescent="0.25">
      <c r="A289" s="8">
        <v>259</v>
      </c>
      <c r="B289" s="13" t="s">
        <v>303</v>
      </c>
      <c r="C289" s="14" t="s">
        <v>22</v>
      </c>
      <c r="D289" s="21"/>
      <c r="E289" s="14" t="s">
        <v>22</v>
      </c>
      <c r="F289" s="16" t="s">
        <v>21</v>
      </c>
      <c r="G289" s="17" t="s">
        <v>1286</v>
      </c>
      <c r="H289" s="17" t="s">
        <v>1241</v>
      </c>
      <c r="I289" s="17" t="s">
        <v>1241</v>
      </c>
      <c r="J289" s="16">
        <v>3</v>
      </c>
      <c r="K289" s="51">
        <v>46012</v>
      </c>
      <c r="L289" s="95" t="s">
        <v>1274</v>
      </c>
      <c r="M289" s="51" t="s">
        <v>22</v>
      </c>
      <c r="N289" s="51" t="s">
        <v>1243</v>
      </c>
      <c r="O289" s="51" t="s">
        <v>1067</v>
      </c>
      <c r="P289" s="16"/>
    </row>
    <row r="290" spans="1:16" ht="25.5" x14ac:dyDescent="0.25">
      <c r="A290" s="8">
        <v>260</v>
      </c>
      <c r="B290" s="13" t="s">
        <v>304</v>
      </c>
      <c r="C290" s="14" t="s">
        <v>22</v>
      </c>
      <c r="D290" s="21"/>
      <c r="E290" s="14" t="s">
        <v>22</v>
      </c>
      <c r="F290" s="16" t="s">
        <v>21</v>
      </c>
      <c r="G290" s="16" t="s">
        <v>1495</v>
      </c>
      <c r="H290" s="17" t="s">
        <v>1241</v>
      </c>
      <c r="I290" s="17" t="s">
        <v>1241</v>
      </c>
      <c r="J290" s="16">
        <v>3</v>
      </c>
      <c r="K290" s="51">
        <v>46012</v>
      </c>
      <c r="L290" s="95" t="s">
        <v>1274</v>
      </c>
      <c r="M290" s="51" t="s">
        <v>22</v>
      </c>
      <c r="N290" s="51" t="s">
        <v>1243</v>
      </c>
      <c r="O290" s="51" t="s">
        <v>1067</v>
      </c>
      <c r="P290" s="16" t="s">
        <v>1496</v>
      </c>
    </row>
    <row r="291" spans="1:16" ht="55.5" customHeight="1" x14ac:dyDescent="0.25">
      <c r="A291" s="8">
        <v>261</v>
      </c>
      <c r="B291" s="13" t="s">
        <v>305</v>
      </c>
      <c r="C291" s="14" t="s">
        <v>22</v>
      </c>
      <c r="D291" s="21"/>
      <c r="E291" s="14" t="s">
        <v>22</v>
      </c>
      <c r="F291" s="16" t="s">
        <v>21</v>
      </c>
      <c r="G291" s="16" t="s">
        <v>1497</v>
      </c>
      <c r="H291" s="17" t="s">
        <v>1241</v>
      </c>
      <c r="I291" s="17" t="s">
        <v>1241</v>
      </c>
      <c r="J291" s="16">
        <v>3</v>
      </c>
      <c r="K291" s="51">
        <v>46012</v>
      </c>
      <c r="L291" s="95" t="s">
        <v>1274</v>
      </c>
      <c r="M291" s="51" t="s">
        <v>22</v>
      </c>
      <c r="N291" s="51" t="s">
        <v>1243</v>
      </c>
      <c r="O291" s="51" t="s">
        <v>1067</v>
      </c>
      <c r="P291" s="16" t="s">
        <v>1498</v>
      </c>
    </row>
    <row r="292" spans="1:16" ht="48.6" customHeight="1" x14ac:dyDescent="0.25">
      <c r="A292" s="8">
        <v>262</v>
      </c>
      <c r="B292" s="13" t="s">
        <v>306</v>
      </c>
      <c r="C292" s="14" t="s">
        <v>22</v>
      </c>
      <c r="D292" s="21"/>
      <c r="E292" s="14" t="s">
        <v>22</v>
      </c>
      <c r="F292" s="16" t="s">
        <v>21</v>
      </c>
      <c r="G292" s="16" t="s">
        <v>1499</v>
      </c>
      <c r="H292" s="17" t="s">
        <v>1241</v>
      </c>
      <c r="I292" s="17" t="s">
        <v>1241</v>
      </c>
      <c r="J292" s="16">
        <v>3</v>
      </c>
      <c r="K292" s="51">
        <v>46012</v>
      </c>
      <c r="L292" s="95" t="s">
        <v>1274</v>
      </c>
      <c r="M292" s="51" t="s">
        <v>22</v>
      </c>
      <c r="N292" s="51" t="s">
        <v>1243</v>
      </c>
      <c r="O292" s="51" t="s">
        <v>1067</v>
      </c>
      <c r="P292" s="16" t="s">
        <v>1500</v>
      </c>
    </row>
    <row r="293" spans="1:16" ht="25.5" x14ac:dyDescent="0.25">
      <c r="A293" s="8">
        <v>263</v>
      </c>
      <c r="B293" s="13" t="s">
        <v>307</v>
      </c>
      <c r="C293" s="14" t="s">
        <v>22</v>
      </c>
      <c r="D293" s="21"/>
      <c r="E293" s="14" t="s">
        <v>22</v>
      </c>
      <c r="F293" s="16" t="s">
        <v>21</v>
      </c>
      <c r="G293" s="16" t="s">
        <v>1501</v>
      </c>
      <c r="H293" s="17" t="s">
        <v>1241</v>
      </c>
      <c r="I293" s="17" t="s">
        <v>1241</v>
      </c>
      <c r="J293" s="16">
        <v>3</v>
      </c>
      <c r="K293" s="51">
        <v>46012</v>
      </c>
      <c r="L293" s="95" t="s">
        <v>1274</v>
      </c>
      <c r="M293" s="51" t="s">
        <v>22</v>
      </c>
      <c r="N293" s="51" t="s">
        <v>1243</v>
      </c>
      <c r="O293" s="51" t="s">
        <v>1067</v>
      </c>
      <c r="P293" s="16"/>
    </row>
    <row r="294" spans="1:16" ht="25.5" x14ac:dyDescent="0.25">
      <c r="A294" s="8">
        <v>264</v>
      </c>
      <c r="B294" s="13" t="s">
        <v>308</v>
      </c>
      <c r="C294" s="14" t="s">
        <v>22</v>
      </c>
      <c r="D294" s="21"/>
      <c r="E294" s="14" t="s">
        <v>22</v>
      </c>
      <c r="F294" s="16" t="s">
        <v>21</v>
      </c>
      <c r="G294" s="16" t="s">
        <v>1502</v>
      </c>
      <c r="H294" s="17" t="s">
        <v>1241</v>
      </c>
      <c r="I294" s="17" t="s">
        <v>1241</v>
      </c>
      <c r="J294" s="16">
        <v>3</v>
      </c>
      <c r="K294" s="51">
        <v>46012</v>
      </c>
      <c r="L294" s="95" t="s">
        <v>1274</v>
      </c>
      <c r="M294" s="51" t="s">
        <v>22</v>
      </c>
      <c r="N294" s="51" t="s">
        <v>1243</v>
      </c>
      <c r="O294" s="51" t="s">
        <v>1067</v>
      </c>
      <c r="P294" s="16"/>
    </row>
    <row r="295" spans="1:16" ht="25.5" x14ac:dyDescent="0.25">
      <c r="A295" s="8">
        <v>265</v>
      </c>
      <c r="B295" s="13" t="s">
        <v>309</v>
      </c>
      <c r="C295" s="14" t="s">
        <v>22</v>
      </c>
      <c r="D295" s="21"/>
      <c r="E295" s="14" t="s">
        <v>22</v>
      </c>
      <c r="F295" s="16" t="s">
        <v>21</v>
      </c>
      <c r="G295" s="16" t="s">
        <v>1503</v>
      </c>
      <c r="H295" s="17" t="s">
        <v>1241</v>
      </c>
      <c r="I295" s="17" t="s">
        <v>1241</v>
      </c>
      <c r="J295" s="16">
        <v>3</v>
      </c>
      <c r="K295" s="51">
        <v>46012</v>
      </c>
      <c r="L295" s="95" t="s">
        <v>1274</v>
      </c>
      <c r="M295" s="51" t="s">
        <v>22</v>
      </c>
      <c r="N295" s="51" t="s">
        <v>1243</v>
      </c>
      <c r="O295" s="51" t="s">
        <v>1067</v>
      </c>
      <c r="P295" s="16"/>
    </row>
    <row r="296" spans="1:16" ht="25.5" x14ac:dyDescent="0.25">
      <c r="A296" s="8">
        <v>266</v>
      </c>
      <c r="B296" s="13" t="s">
        <v>310</v>
      </c>
      <c r="C296" s="14" t="s">
        <v>22</v>
      </c>
      <c r="D296" s="21"/>
      <c r="E296" s="14" t="s">
        <v>22</v>
      </c>
      <c r="F296" s="16" t="s">
        <v>21</v>
      </c>
      <c r="G296" s="16" t="s">
        <v>1504</v>
      </c>
      <c r="H296" s="17" t="s">
        <v>1241</v>
      </c>
      <c r="I296" s="17" t="s">
        <v>1241</v>
      </c>
      <c r="J296" s="16">
        <v>3</v>
      </c>
      <c r="K296" s="51">
        <v>46012</v>
      </c>
      <c r="L296" s="95" t="s">
        <v>1274</v>
      </c>
      <c r="M296" s="51" t="s">
        <v>22</v>
      </c>
      <c r="N296" s="51" t="s">
        <v>1243</v>
      </c>
      <c r="O296" s="51" t="s">
        <v>1067</v>
      </c>
      <c r="P296" s="16" t="s">
        <v>1505</v>
      </c>
    </row>
    <row r="297" spans="1:16" x14ac:dyDescent="0.25">
      <c r="A297" s="8">
        <v>267</v>
      </c>
      <c r="B297" s="13" t="s">
        <v>311</v>
      </c>
      <c r="C297" s="14" t="s">
        <v>22</v>
      </c>
      <c r="D297" s="21"/>
      <c r="E297" s="14" t="s">
        <v>22</v>
      </c>
      <c r="F297" s="16" t="s">
        <v>21</v>
      </c>
      <c r="G297" s="16" t="s">
        <v>1506</v>
      </c>
      <c r="H297" s="17" t="s">
        <v>1241</v>
      </c>
      <c r="I297" s="17" t="s">
        <v>1241</v>
      </c>
      <c r="J297" s="16">
        <v>3</v>
      </c>
      <c r="K297" s="51">
        <v>46012</v>
      </c>
      <c r="L297" s="95" t="s">
        <v>1274</v>
      </c>
      <c r="M297" s="51" t="s">
        <v>22</v>
      </c>
      <c r="N297" s="51" t="s">
        <v>1243</v>
      </c>
      <c r="O297" s="51" t="s">
        <v>1067</v>
      </c>
      <c r="P297" s="16"/>
    </row>
    <row r="298" spans="1:16" x14ac:dyDescent="0.25">
      <c r="A298" s="8">
        <v>268</v>
      </c>
      <c r="B298" s="13" t="s">
        <v>312</v>
      </c>
      <c r="C298" s="14" t="s">
        <v>22</v>
      </c>
      <c r="D298" s="21"/>
      <c r="E298" s="14" t="s">
        <v>22</v>
      </c>
      <c r="F298" s="16" t="s">
        <v>21</v>
      </c>
      <c r="G298" s="16" t="s">
        <v>1506</v>
      </c>
      <c r="H298" s="17" t="s">
        <v>1241</v>
      </c>
      <c r="I298" s="17" t="s">
        <v>1241</v>
      </c>
      <c r="J298" s="16">
        <v>3</v>
      </c>
      <c r="K298" s="51">
        <v>46012</v>
      </c>
      <c r="L298" s="95" t="s">
        <v>1274</v>
      </c>
      <c r="M298" s="51" t="s">
        <v>22</v>
      </c>
      <c r="N298" s="51" t="s">
        <v>1243</v>
      </c>
      <c r="O298" s="51" t="s">
        <v>1067</v>
      </c>
      <c r="P298" s="16"/>
    </row>
    <row r="299" spans="1:16" ht="25.5" x14ac:dyDescent="0.25">
      <c r="A299" s="8">
        <v>269</v>
      </c>
      <c r="B299" s="13" t="s">
        <v>313</v>
      </c>
      <c r="C299" s="14" t="s">
        <v>22</v>
      </c>
      <c r="D299" s="21"/>
      <c r="E299" s="14" t="s">
        <v>22</v>
      </c>
      <c r="F299" s="16" t="s">
        <v>21</v>
      </c>
      <c r="G299" s="16" t="s">
        <v>1507</v>
      </c>
      <c r="H299" s="17" t="s">
        <v>1241</v>
      </c>
      <c r="I299" s="17" t="s">
        <v>1241</v>
      </c>
      <c r="J299" s="16">
        <v>3</v>
      </c>
      <c r="K299" s="51">
        <v>46012</v>
      </c>
      <c r="L299" s="95" t="s">
        <v>1274</v>
      </c>
      <c r="M299" s="51" t="s">
        <v>22</v>
      </c>
      <c r="N299" s="51" t="s">
        <v>1243</v>
      </c>
      <c r="O299" s="51" t="s">
        <v>1067</v>
      </c>
      <c r="P299" s="16"/>
    </row>
    <row r="300" spans="1:16" ht="25.5" x14ac:dyDescent="0.25">
      <c r="A300" s="8">
        <v>270</v>
      </c>
      <c r="B300" s="13" t="s">
        <v>314</v>
      </c>
      <c r="C300" s="14" t="s">
        <v>22</v>
      </c>
      <c r="D300" s="21"/>
      <c r="E300" s="14" t="s">
        <v>22</v>
      </c>
      <c r="F300" s="16" t="s">
        <v>21</v>
      </c>
      <c r="G300" s="16" t="s">
        <v>1508</v>
      </c>
      <c r="H300" s="17" t="s">
        <v>1241</v>
      </c>
      <c r="I300" s="17" t="s">
        <v>1241</v>
      </c>
      <c r="J300" s="16">
        <v>3</v>
      </c>
      <c r="K300" s="51">
        <v>46012</v>
      </c>
      <c r="L300" s="95" t="s">
        <v>1274</v>
      </c>
      <c r="M300" s="51" t="s">
        <v>22</v>
      </c>
      <c r="N300" s="51" t="s">
        <v>1243</v>
      </c>
      <c r="O300" s="51" t="s">
        <v>1067</v>
      </c>
      <c r="P300" s="16"/>
    </row>
    <row r="301" spans="1:16" x14ac:dyDescent="0.25">
      <c r="A301" s="8">
        <v>271</v>
      </c>
      <c r="B301" s="13" t="s">
        <v>315</v>
      </c>
      <c r="C301" s="14" t="s">
        <v>22</v>
      </c>
      <c r="D301" s="21"/>
      <c r="E301" s="14" t="s">
        <v>22</v>
      </c>
      <c r="F301" s="16" t="s">
        <v>21</v>
      </c>
      <c r="G301" s="16" t="s">
        <v>1509</v>
      </c>
      <c r="H301" s="17" t="s">
        <v>1241</v>
      </c>
      <c r="I301" s="17" t="s">
        <v>1241</v>
      </c>
      <c r="J301" s="16">
        <v>3</v>
      </c>
      <c r="K301" s="51">
        <v>46012</v>
      </c>
      <c r="L301" s="95" t="s">
        <v>1274</v>
      </c>
      <c r="M301" s="51" t="s">
        <v>22</v>
      </c>
      <c r="N301" s="51" t="s">
        <v>1243</v>
      </c>
      <c r="O301" s="51" t="s">
        <v>1067</v>
      </c>
      <c r="P301" s="16"/>
    </row>
    <row r="302" spans="1:16" ht="25.5" x14ac:dyDescent="0.25">
      <c r="A302" s="8">
        <v>272</v>
      </c>
      <c r="B302" s="13" t="s">
        <v>316</v>
      </c>
      <c r="C302" s="14" t="s">
        <v>22</v>
      </c>
      <c r="D302" s="21"/>
      <c r="E302" s="14" t="s">
        <v>22</v>
      </c>
      <c r="F302" s="16" t="s">
        <v>21</v>
      </c>
      <c r="G302" s="16" t="s">
        <v>1510</v>
      </c>
      <c r="H302" s="17" t="s">
        <v>1241</v>
      </c>
      <c r="I302" s="17" t="s">
        <v>1241</v>
      </c>
      <c r="J302" s="16">
        <v>3</v>
      </c>
      <c r="K302" s="51">
        <v>46012</v>
      </c>
      <c r="L302" s="95" t="s">
        <v>1274</v>
      </c>
      <c r="M302" s="51" t="s">
        <v>22</v>
      </c>
      <c r="N302" s="51" t="s">
        <v>1243</v>
      </c>
      <c r="O302" s="51" t="s">
        <v>1067</v>
      </c>
      <c r="P302" s="16"/>
    </row>
    <row r="303" spans="1:16" x14ac:dyDescent="0.25">
      <c r="A303" s="8">
        <v>273</v>
      </c>
      <c r="B303" s="13" t="s">
        <v>317</v>
      </c>
      <c r="C303" s="14" t="s">
        <v>22</v>
      </c>
      <c r="D303" s="21"/>
      <c r="E303" s="14" t="s">
        <v>22</v>
      </c>
      <c r="F303" s="16" t="s">
        <v>21</v>
      </c>
      <c r="G303" s="16" t="s">
        <v>1511</v>
      </c>
      <c r="H303" s="17" t="s">
        <v>1241</v>
      </c>
      <c r="I303" s="17" t="s">
        <v>1241</v>
      </c>
      <c r="J303" s="16">
        <v>3</v>
      </c>
      <c r="K303" s="51">
        <v>46012</v>
      </c>
      <c r="L303" s="95" t="s">
        <v>1274</v>
      </c>
      <c r="M303" s="51" t="s">
        <v>22</v>
      </c>
      <c r="N303" s="51" t="s">
        <v>1243</v>
      </c>
      <c r="O303" s="51" t="s">
        <v>1067</v>
      </c>
      <c r="P303" s="16"/>
    </row>
    <row r="304" spans="1:16" ht="25.5" x14ac:dyDescent="0.25">
      <c r="A304" s="8">
        <v>274</v>
      </c>
      <c r="B304" s="13" t="s">
        <v>318</v>
      </c>
      <c r="C304" s="14" t="s">
        <v>22</v>
      </c>
      <c r="D304" s="21"/>
      <c r="E304" s="14" t="s">
        <v>22</v>
      </c>
      <c r="F304" s="16" t="s">
        <v>21</v>
      </c>
      <c r="G304" s="16" t="s">
        <v>1512</v>
      </c>
      <c r="H304" s="17" t="s">
        <v>1241</v>
      </c>
      <c r="I304" s="17" t="s">
        <v>1241</v>
      </c>
      <c r="J304" s="16">
        <v>3</v>
      </c>
      <c r="K304" s="51">
        <v>46012</v>
      </c>
      <c r="L304" s="95" t="s">
        <v>1274</v>
      </c>
      <c r="M304" s="51" t="s">
        <v>22</v>
      </c>
      <c r="N304" s="51" t="s">
        <v>1243</v>
      </c>
      <c r="O304" s="51" t="s">
        <v>1067</v>
      </c>
      <c r="P304" s="16"/>
    </row>
    <row r="305" spans="1:16" ht="38.25" x14ac:dyDescent="0.25">
      <c r="A305" s="8">
        <v>275</v>
      </c>
      <c r="B305" s="13" t="s">
        <v>319</v>
      </c>
      <c r="C305" s="14" t="s">
        <v>22</v>
      </c>
      <c r="D305" s="21"/>
      <c r="E305" s="14" t="s">
        <v>22</v>
      </c>
      <c r="F305" s="16" t="s">
        <v>21</v>
      </c>
      <c r="G305" s="16" t="s">
        <v>1513</v>
      </c>
      <c r="H305" s="17" t="s">
        <v>1241</v>
      </c>
      <c r="I305" s="17" t="s">
        <v>1241</v>
      </c>
      <c r="J305" s="16">
        <v>3</v>
      </c>
      <c r="K305" s="51">
        <v>46012</v>
      </c>
      <c r="L305" s="95" t="s">
        <v>1274</v>
      </c>
      <c r="M305" s="51" t="s">
        <v>22</v>
      </c>
      <c r="N305" s="51" t="s">
        <v>1243</v>
      </c>
      <c r="O305" s="51" t="s">
        <v>1067</v>
      </c>
      <c r="P305" s="16"/>
    </row>
    <row r="306" spans="1:16" ht="25.5" x14ac:dyDescent="0.25">
      <c r="A306" s="8">
        <v>276</v>
      </c>
      <c r="B306" s="13" t="s">
        <v>320</v>
      </c>
      <c r="C306" s="14" t="s">
        <v>22</v>
      </c>
      <c r="D306" s="21"/>
      <c r="E306" s="14" t="s">
        <v>22</v>
      </c>
      <c r="F306" s="16" t="s">
        <v>21</v>
      </c>
      <c r="G306" s="16" t="s">
        <v>1280</v>
      </c>
      <c r="H306" s="17" t="s">
        <v>1241</v>
      </c>
      <c r="I306" s="17" t="s">
        <v>1241</v>
      </c>
      <c r="J306" s="16">
        <v>3</v>
      </c>
      <c r="K306" s="51">
        <v>46012</v>
      </c>
      <c r="L306" s="95" t="s">
        <v>1274</v>
      </c>
      <c r="M306" s="51" t="s">
        <v>22</v>
      </c>
      <c r="N306" s="51" t="s">
        <v>1243</v>
      </c>
      <c r="O306" s="51" t="s">
        <v>1067</v>
      </c>
      <c r="P306" s="16"/>
    </row>
    <row r="307" spans="1:16" ht="25.5" x14ac:dyDescent="0.25">
      <c r="A307" s="8">
        <v>277</v>
      </c>
      <c r="B307" s="13" t="s">
        <v>321</v>
      </c>
      <c r="C307" s="14" t="s">
        <v>22</v>
      </c>
      <c r="D307" s="21"/>
      <c r="E307" s="14" t="s">
        <v>22</v>
      </c>
      <c r="F307" s="16" t="s">
        <v>21</v>
      </c>
      <c r="G307" s="16" t="s">
        <v>1513</v>
      </c>
      <c r="H307" s="17" t="s">
        <v>1241</v>
      </c>
      <c r="I307" s="17" t="s">
        <v>1241</v>
      </c>
      <c r="J307" s="16">
        <v>3</v>
      </c>
      <c r="K307" s="51">
        <v>46012</v>
      </c>
      <c r="L307" s="95" t="s">
        <v>1274</v>
      </c>
      <c r="M307" s="51" t="s">
        <v>22</v>
      </c>
      <c r="N307" s="51" t="s">
        <v>1243</v>
      </c>
      <c r="O307" s="51" t="s">
        <v>1067</v>
      </c>
      <c r="P307" s="16"/>
    </row>
    <row r="308" spans="1:16" ht="25.5" x14ac:dyDescent="0.25">
      <c r="A308" s="8">
        <v>278</v>
      </c>
      <c r="B308" s="13" t="s">
        <v>322</v>
      </c>
      <c r="C308" s="14" t="s">
        <v>22</v>
      </c>
      <c r="D308" s="21"/>
      <c r="E308" s="14" t="s">
        <v>22</v>
      </c>
      <c r="F308" s="16" t="s">
        <v>21</v>
      </c>
      <c r="G308" s="16" t="s">
        <v>1514</v>
      </c>
      <c r="H308" s="17" t="s">
        <v>1241</v>
      </c>
      <c r="I308" s="17" t="s">
        <v>1241</v>
      </c>
      <c r="J308" s="16">
        <v>3</v>
      </c>
      <c r="K308" s="51">
        <v>46012</v>
      </c>
      <c r="L308" s="95" t="s">
        <v>1274</v>
      </c>
      <c r="M308" s="51" t="s">
        <v>22</v>
      </c>
      <c r="N308" s="51" t="s">
        <v>1243</v>
      </c>
      <c r="O308" s="51" t="s">
        <v>1067</v>
      </c>
      <c r="P308" s="16"/>
    </row>
    <row r="309" spans="1:16" ht="25.5" x14ac:dyDescent="0.25">
      <c r="A309" s="8">
        <v>279</v>
      </c>
      <c r="B309" s="13" t="s">
        <v>323</v>
      </c>
      <c r="C309" s="14" t="s">
        <v>22</v>
      </c>
      <c r="D309" s="21"/>
      <c r="E309" s="14" t="s">
        <v>22</v>
      </c>
      <c r="F309" s="16" t="s">
        <v>21</v>
      </c>
      <c r="G309" s="16" t="s">
        <v>1515</v>
      </c>
      <c r="H309" s="17" t="s">
        <v>1241</v>
      </c>
      <c r="I309" s="17" t="s">
        <v>1241</v>
      </c>
      <c r="J309" s="16">
        <v>3</v>
      </c>
      <c r="K309" s="51">
        <v>46012</v>
      </c>
      <c r="L309" s="95" t="s">
        <v>1274</v>
      </c>
      <c r="M309" s="51" t="s">
        <v>22</v>
      </c>
      <c r="N309" s="51" t="s">
        <v>1243</v>
      </c>
      <c r="O309" s="51" t="s">
        <v>1067</v>
      </c>
      <c r="P309" s="16"/>
    </row>
    <row r="310" spans="1:16" ht="25.5" x14ac:dyDescent="0.25">
      <c r="A310" s="8">
        <v>280</v>
      </c>
      <c r="B310" s="13" t="s">
        <v>324</v>
      </c>
      <c r="C310" s="14" t="s">
        <v>22</v>
      </c>
      <c r="D310" s="21"/>
      <c r="E310" s="14" t="s">
        <v>22</v>
      </c>
      <c r="F310" s="16" t="s">
        <v>21</v>
      </c>
      <c r="G310" s="16" t="s">
        <v>1516</v>
      </c>
      <c r="H310" s="17" t="s">
        <v>1241</v>
      </c>
      <c r="I310" s="17" t="s">
        <v>1241</v>
      </c>
      <c r="J310" s="16">
        <v>3</v>
      </c>
      <c r="K310" s="51">
        <v>46012</v>
      </c>
      <c r="L310" s="95" t="s">
        <v>1274</v>
      </c>
      <c r="M310" s="51" t="s">
        <v>22</v>
      </c>
      <c r="N310" s="51" t="s">
        <v>1243</v>
      </c>
      <c r="O310" s="51" t="s">
        <v>1067</v>
      </c>
      <c r="P310" s="16"/>
    </row>
    <row r="311" spans="1:16" ht="25.5" x14ac:dyDescent="0.25">
      <c r="A311" s="8">
        <v>281</v>
      </c>
      <c r="B311" s="13" t="s">
        <v>325</v>
      </c>
      <c r="C311" s="14" t="s">
        <v>22</v>
      </c>
      <c r="D311" s="21"/>
      <c r="E311" s="14" t="s">
        <v>22</v>
      </c>
      <c r="F311" s="16" t="s">
        <v>21</v>
      </c>
      <c r="G311" s="16" t="s">
        <v>1516</v>
      </c>
      <c r="H311" s="17" t="s">
        <v>1241</v>
      </c>
      <c r="I311" s="17" t="s">
        <v>1241</v>
      </c>
      <c r="J311" s="16">
        <v>3</v>
      </c>
      <c r="K311" s="51">
        <v>46012</v>
      </c>
      <c r="L311" s="95" t="s">
        <v>1274</v>
      </c>
      <c r="M311" s="51" t="s">
        <v>22</v>
      </c>
      <c r="N311" s="51" t="s">
        <v>1243</v>
      </c>
      <c r="O311" s="51" t="s">
        <v>1067</v>
      </c>
      <c r="P311" s="16"/>
    </row>
    <row r="312" spans="1:16" ht="25.5" x14ac:dyDescent="0.25">
      <c r="A312" s="8">
        <v>282</v>
      </c>
      <c r="B312" s="13" t="s">
        <v>326</v>
      </c>
      <c r="C312" s="14" t="s">
        <v>22</v>
      </c>
      <c r="D312" s="21"/>
      <c r="E312" s="14" t="s">
        <v>22</v>
      </c>
      <c r="F312" s="16" t="s">
        <v>21</v>
      </c>
      <c r="G312" s="16" t="s">
        <v>1517</v>
      </c>
      <c r="H312" s="17" t="s">
        <v>1241</v>
      </c>
      <c r="I312" s="17" t="s">
        <v>1241</v>
      </c>
      <c r="J312" s="16">
        <v>3</v>
      </c>
      <c r="K312" s="51">
        <v>46012</v>
      </c>
      <c r="L312" s="95" t="s">
        <v>1274</v>
      </c>
      <c r="M312" s="51" t="s">
        <v>22</v>
      </c>
      <c r="N312" s="51" t="s">
        <v>1243</v>
      </c>
      <c r="O312" s="51" t="s">
        <v>1067</v>
      </c>
      <c r="P312" s="16"/>
    </row>
    <row r="313" spans="1:16" ht="25.5" x14ac:dyDescent="0.25">
      <c r="A313" s="8">
        <v>283</v>
      </c>
      <c r="B313" s="13" t="s">
        <v>327</v>
      </c>
      <c r="C313" s="14" t="s">
        <v>22</v>
      </c>
      <c r="D313" s="21"/>
      <c r="E313" s="14" t="s">
        <v>22</v>
      </c>
      <c r="F313" s="16" t="s">
        <v>21</v>
      </c>
      <c r="G313" s="16" t="s">
        <v>1518</v>
      </c>
      <c r="H313" s="17" t="s">
        <v>1241</v>
      </c>
      <c r="I313" s="17" t="s">
        <v>1241</v>
      </c>
      <c r="J313" s="16">
        <v>3</v>
      </c>
      <c r="K313" s="51">
        <v>46012</v>
      </c>
      <c r="L313" s="95" t="s">
        <v>1274</v>
      </c>
      <c r="M313" s="51" t="s">
        <v>22</v>
      </c>
      <c r="N313" s="51" t="s">
        <v>1243</v>
      </c>
      <c r="O313" s="51" t="s">
        <v>1067</v>
      </c>
      <c r="P313" s="16"/>
    </row>
    <row r="314" spans="1:16" ht="25.5" x14ac:dyDescent="0.25">
      <c r="A314" s="8">
        <v>284</v>
      </c>
      <c r="B314" s="13" t="s">
        <v>328</v>
      </c>
      <c r="C314" s="14" t="s">
        <v>22</v>
      </c>
      <c r="D314" s="21"/>
      <c r="E314" s="14" t="s">
        <v>22</v>
      </c>
      <c r="F314" s="16" t="s">
        <v>21</v>
      </c>
      <c r="G314" s="16" t="s">
        <v>1519</v>
      </c>
      <c r="H314" s="17" t="s">
        <v>1241</v>
      </c>
      <c r="I314" s="17" t="s">
        <v>1241</v>
      </c>
      <c r="J314" s="16">
        <v>3</v>
      </c>
      <c r="K314" s="51">
        <v>46012</v>
      </c>
      <c r="L314" s="95" t="s">
        <v>1274</v>
      </c>
      <c r="M314" s="51" t="s">
        <v>22</v>
      </c>
      <c r="N314" s="51" t="s">
        <v>1243</v>
      </c>
      <c r="O314" s="51" t="s">
        <v>1067</v>
      </c>
      <c r="P314" s="16"/>
    </row>
    <row r="315" spans="1:16" ht="25.5" x14ac:dyDescent="0.25">
      <c r="A315" s="8">
        <v>285</v>
      </c>
      <c r="B315" s="13" t="s">
        <v>329</v>
      </c>
      <c r="C315" s="14" t="s">
        <v>22</v>
      </c>
      <c r="D315" s="21"/>
      <c r="E315" s="14" t="s">
        <v>22</v>
      </c>
      <c r="F315" s="16" t="s">
        <v>21</v>
      </c>
      <c r="G315" s="16" t="s">
        <v>1519</v>
      </c>
      <c r="H315" s="17" t="s">
        <v>1241</v>
      </c>
      <c r="I315" s="17" t="s">
        <v>1241</v>
      </c>
      <c r="J315" s="16">
        <v>3</v>
      </c>
      <c r="K315" s="51">
        <v>46012</v>
      </c>
      <c r="L315" s="95" t="s">
        <v>1274</v>
      </c>
      <c r="M315" s="51" t="s">
        <v>22</v>
      </c>
      <c r="N315" s="51" t="s">
        <v>1243</v>
      </c>
      <c r="O315" s="51" t="s">
        <v>1067</v>
      </c>
      <c r="P315" s="16"/>
    </row>
    <row r="316" spans="1:16" ht="25.5" x14ac:dyDescent="0.25">
      <c r="A316" s="8">
        <v>286</v>
      </c>
      <c r="B316" s="13" t="s">
        <v>330</v>
      </c>
      <c r="C316" s="14" t="s">
        <v>22</v>
      </c>
      <c r="D316" s="21"/>
      <c r="E316" s="14" t="s">
        <v>22</v>
      </c>
      <c r="F316" s="16" t="s">
        <v>21</v>
      </c>
      <c r="G316" s="16" t="s">
        <v>1520</v>
      </c>
      <c r="H316" s="17" t="s">
        <v>1241</v>
      </c>
      <c r="I316" s="17" t="s">
        <v>1241</v>
      </c>
      <c r="J316" s="16">
        <v>3</v>
      </c>
      <c r="K316" s="51">
        <v>46012</v>
      </c>
      <c r="L316" s="95" t="s">
        <v>1274</v>
      </c>
      <c r="M316" s="51" t="s">
        <v>22</v>
      </c>
      <c r="N316" s="51" t="s">
        <v>1243</v>
      </c>
      <c r="O316" s="51" t="s">
        <v>1067</v>
      </c>
      <c r="P316" s="16"/>
    </row>
    <row r="317" spans="1:16" ht="38.25" x14ac:dyDescent="0.25">
      <c r="A317" s="54"/>
      <c r="B317" s="30" t="s">
        <v>867</v>
      </c>
      <c r="C317" s="34">
        <v>0</v>
      </c>
      <c r="D317" s="35">
        <v>0</v>
      </c>
      <c r="E317" s="34">
        <v>0</v>
      </c>
      <c r="F317" s="36">
        <v>7</v>
      </c>
      <c r="G317" s="36"/>
      <c r="H317" s="36"/>
      <c r="I317" s="36"/>
      <c r="J317" s="36" t="s">
        <v>22</v>
      </c>
      <c r="K317" s="55" t="s">
        <v>22</v>
      </c>
      <c r="L317" s="55" t="s">
        <v>22</v>
      </c>
      <c r="M317" s="55" t="s">
        <v>22</v>
      </c>
      <c r="N317" s="55" t="s">
        <v>22</v>
      </c>
      <c r="O317" s="55" t="s">
        <v>22</v>
      </c>
      <c r="P317" s="33"/>
    </row>
    <row r="318" spans="1:16" ht="89.25" x14ac:dyDescent="0.25">
      <c r="A318" s="8">
        <v>287</v>
      </c>
      <c r="B318" s="13" t="s">
        <v>331</v>
      </c>
      <c r="C318" s="14" t="s">
        <v>22</v>
      </c>
      <c r="D318" s="21"/>
      <c r="E318" s="14" t="s">
        <v>22</v>
      </c>
      <c r="F318" s="16" t="s">
        <v>21</v>
      </c>
      <c r="G318" s="16" t="s">
        <v>1521</v>
      </c>
      <c r="H318" s="17" t="s">
        <v>1241</v>
      </c>
      <c r="I318" s="17" t="s">
        <v>1241</v>
      </c>
      <c r="J318" s="16">
        <v>3</v>
      </c>
      <c r="K318" s="51">
        <v>46012</v>
      </c>
      <c r="L318" s="51" t="s">
        <v>1341</v>
      </c>
      <c r="M318" s="51" t="s">
        <v>22</v>
      </c>
      <c r="N318" s="51" t="s">
        <v>1243</v>
      </c>
      <c r="O318" s="51" t="s">
        <v>1067</v>
      </c>
      <c r="P318" s="16" t="s">
        <v>1522</v>
      </c>
    </row>
    <row r="319" spans="1:16" x14ac:dyDescent="0.25">
      <c r="A319" s="8">
        <v>288</v>
      </c>
      <c r="B319" s="13" t="s">
        <v>332</v>
      </c>
      <c r="C319" s="14" t="s">
        <v>22</v>
      </c>
      <c r="D319" s="21"/>
      <c r="E319" s="14" t="s">
        <v>22</v>
      </c>
      <c r="F319" s="16" t="s">
        <v>21</v>
      </c>
      <c r="G319" s="16" t="s">
        <v>1523</v>
      </c>
      <c r="H319" s="17" t="s">
        <v>1241</v>
      </c>
      <c r="I319" s="17" t="s">
        <v>1241</v>
      </c>
      <c r="J319" s="16">
        <v>3</v>
      </c>
      <c r="K319" s="51">
        <v>46012</v>
      </c>
      <c r="L319" s="51" t="s">
        <v>1341</v>
      </c>
      <c r="M319" s="51" t="s">
        <v>22</v>
      </c>
      <c r="N319" s="51" t="s">
        <v>1243</v>
      </c>
      <c r="O319" s="51" t="s">
        <v>1067</v>
      </c>
      <c r="P319" s="16" t="s">
        <v>1344</v>
      </c>
    </row>
    <row r="320" spans="1:16" ht="25.5" x14ac:dyDescent="0.25">
      <c r="A320" s="8">
        <v>289</v>
      </c>
      <c r="B320" s="13" t="s">
        <v>333</v>
      </c>
      <c r="C320" s="14" t="s">
        <v>22</v>
      </c>
      <c r="D320" s="21"/>
      <c r="E320" s="14" t="s">
        <v>22</v>
      </c>
      <c r="F320" s="16" t="s">
        <v>21</v>
      </c>
      <c r="G320" s="16" t="s">
        <v>1524</v>
      </c>
      <c r="H320" s="16" t="s">
        <v>1241</v>
      </c>
      <c r="I320" s="16" t="s">
        <v>1241</v>
      </c>
      <c r="J320" s="16">
        <v>3</v>
      </c>
      <c r="K320" s="51">
        <v>46012</v>
      </c>
      <c r="L320" s="51" t="s">
        <v>1341</v>
      </c>
      <c r="M320" s="51" t="s">
        <v>22</v>
      </c>
      <c r="N320" s="51" t="s">
        <v>1243</v>
      </c>
      <c r="O320" s="51" t="s">
        <v>1067</v>
      </c>
      <c r="P320" s="16" t="s">
        <v>1346</v>
      </c>
    </row>
    <row r="321" spans="1:16" ht="38.25" x14ac:dyDescent="0.25">
      <c r="A321" s="8">
        <v>290</v>
      </c>
      <c r="B321" s="13" t="s">
        <v>334</v>
      </c>
      <c r="C321" s="14" t="s">
        <v>22</v>
      </c>
      <c r="D321" s="21"/>
      <c r="E321" s="14" t="s">
        <v>22</v>
      </c>
      <c r="F321" s="16" t="s">
        <v>21</v>
      </c>
      <c r="G321" s="16" t="s">
        <v>1525</v>
      </c>
      <c r="H321" s="16" t="s">
        <v>1241</v>
      </c>
      <c r="I321" s="16" t="s">
        <v>1241</v>
      </c>
      <c r="J321" s="16">
        <v>3</v>
      </c>
      <c r="K321" s="51">
        <v>46012</v>
      </c>
      <c r="L321" s="51" t="s">
        <v>1341</v>
      </c>
      <c r="M321" s="51" t="s">
        <v>22</v>
      </c>
      <c r="N321" s="51" t="s">
        <v>1243</v>
      </c>
      <c r="O321" s="51" t="s">
        <v>1067</v>
      </c>
      <c r="P321" s="16" t="s">
        <v>1526</v>
      </c>
    </row>
    <row r="322" spans="1:16" ht="51" x14ac:dyDescent="0.25">
      <c r="A322" s="8">
        <v>291</v>
      </c>
      <c r="B322" s="13" t="s">
        <v>335</v>
      </c>
      <c r="C322" s="14" t="s">
        <v>22</v>
      </c>
      <c r="D322" s="21"/>
      <c r="E322" s="14" t="s">
        <v>22</v>
      </c>
      <c r="F322" s="16" t="s">
        <v>21</v>
      </c>
      <c r="G322" s="16" t="s">
        <v>1527</v>
      </c>
      <c r="H322" s="16" t="s">
        <v>1241</v>
      </c>
      <c r="I322" s="16" t="s">
        <v>1241</v>
      </c>
      <c r="J322" s="16">
        <v>3</v>
      </c>
      <c r="K322" s="51">
        <v>46012</v>
      </c>
      <c r="L322" s="51" t="s">
        <v>1341</v>
      </c>
      <c r="M322" s="51" t="s">
        <v>22</v>
      </c>
      <c r="N322" s="51" t="s">
        <v>1243</v>
      </c>
      <c r="O322" s="51" t="s">
        <v>1067</v>
      </c>
      <c r="P322" s="16" t="s">
        <v>1528</v>
      </c>
    </row>
    <row r="323" spans="1:16" ht="51" x14ac:dyDescent="0.25">
      <c r="A323" s="8">
        <v>292</v>
      </c>
      <c r="B323" s="13" t="s">
        <v>336</v>
      </c>
      <c r="C323" s="14" t="s">
        <v>22</v>
      </c>
      <c r="D323" s="21"/>
      <c r="E323" s="14" t="s">
        <v>22</v>
      </c>
      <c r="F323" s="16" t="s">
        <v>21</v>
      </c>
      <c r="G323" s="16" t="s">
        <v>1529</v>
      </c>
      <c r="H323" s="16" t="s">
        <v>1241</v>
      </c>
      <c r="I323" s="16" t="s">
        <v>1241</v>
      </c>
      <c r="J323" s="16">
        <v>3</v>
      </c>
      <c r="K323" s="51">
        <v>46012</v>
      </c>
      <c r="L323" s="51" t="s">
        <v>1341</v>
      </c>
      <c r="M323" s="51" t="s">
        <v>22</v>
      </c>
      <c r="N323" s="51" t="s">
        <v>1243</v>
      </c>
      <c r="O323" s="51" t="s">
        <v>1067</v>
      </c>
      <c r="P323" s="16" t="s">
        <v>1530</v>
      </c>
    </row>
    <row r="324" spans="1:16" ht="38.25" x14ac:dyDescent="0.25">
      <c r="A324" s="8">
        <v>293</v>
      </c>
      <c r="B324" s="13" t="s">
        <v>337</v>
      </c>
      <c r="C324" s="14" t="s">
        <v>22</v>
      </c>
      <c r="D324" s="21"/>
      <c r="E324" s="14" t="s">
        <v>22</v>
      </c>
      <c r="F324" s="16" t="s">
        <v>21</v>
      </c>
      <c r="G324" s="16" t="s">
        <v>1531</v>
      </c>
      <c r="H324" s="16" t="s">
        <v>1241</v>
      </c>
      <c r="I324" s="16" t="s">
        <v>1241</v>
      </c>
      <c r="J324" s="16">
        <v>3</v>
      </c>
      <c r="K324" s="51">
        <v>46012</v>
      </c>
      <c r="L324" s="51" t="s">
        <v>1341</v>
      </c>
      <c r="M324" s="51" t="s">
        <v>22</v>
      </c>
      <c r="N324" s="51" t="s">
        <v>1243</v>
      </c>
      <c r="O324" s="51" t="s">
        <v>1067</v>
      </c>
      <c r="P324" s="16" t="s">
        <v>1532</v>
      </c>
    </row>
    <row r="325" spans="1:16" ht="51" x14ac:dyDescent="0.25">
      <c r="A325" s="54"/>
      <c r="B325" s="30" t="s">
        <v>879</v>
      </c>
      <c r="C325" s="34">
        <v>0</v>
      </c>
      <c r="D325" s="35">
        <v>0</v>
      </c>
      <c r="E325" s="34">
        <v>0</v>
      </c>
      <c r="F325" s="36">
        <v>29</v>
      </c>
      <c r="G325" s="36"/>
      <c r="H325" s="36"/>
      <c r="I325" s="36"/>
      <c r="J325" s="36" t="s">
        <v>22</v>
      </c>
      <c r="K325" s="55" t="s">
        <v>22</v>
      </c>
      <c r="L325" s="55" t="s">
        <v>22</v>
      </c>
      <c r="M325" s="55" t="s">
        <v>22</v>
      </c>
      <c r="N325" s="55" t="s">
        <v>22</v>
      </c>
      <c r="O325" s="55" t="s">
        <v>22</v>
      </c>
      <c r="P325" s="33"/>
    </row>
    <row r="326" spans="1:16" ht="66.95" customHeight="1" x14ac:dyDescent="0.25">
      <c r="A326" s="8">
        <v>294</v>
      </c>
      <c r="B326" s="13" t="s">
        <v>338</v>
      </c>
      <c r="C326" s="14" t="s">
        <v>22</v>
      </c>
      <c r="D326" s="21"/>
      <c r="E326" s="14" t="s">
        <v>22</v>
      </c>
      <c r="F326" s="16" t="s">
        <v>21</v>
      </c>
      <c r="G326" s="16" t="s">
        <v>1533</v>
      </c>
      <c r="H326" s="17" t="s">
        <v>1241</v>
      </c>
      <c r="I326" s="17" t="s">
        <v>1241</v>
      </c>
      <c r="J326" s="16">
        <v>3</v>
      </c>
      <c r="K326" s="51">
        <v>46012</v>
      </c>
      <c r="L326" s="51" t="s">
        <v>1387</v>
      </c>
      <c r="M326" s="51" t="s">
        <v>22</v>
      </c>
      <c r="N326" s="51" t="s">
        <v>1243</v>
      </c>
      <c r="O326" s="51" t="s">
        <v>1067</v>
      </c>
      <c r="P326" s="16" t="s">
        <v>1534</v>
      </c>
    </row>
    <row r="327" spans="1:16" ht="65.099999999999994" customHeight="1" x14ac:dyDescent="0.25">
      <c r="A327" s="8">
        <v>295</v>
      </c>
      <c r="B327" s="13" t="s">
        <v>339</v>
      </c>
      <c r="C327" s="14" t="s">
        <v>22</v>
      </c>
      <c r="D327" s="21"/>
      <c r="E327" s="14" t="s">
        <v>22</v>
      </c>
      <c r="F327" s="16" t="s">
        <v>21</v>
      </c>
      <c r="G327" s="16" t="s">
        <v>1535</v>
      </c>
      <c r="H327" s="17" t="s">
        <v>1241</v>
      </c>
      <c r="I327" s="17" t="s">
        <v>1241</v>
      </c>
      <c r="J327" s="16">
        <v>3</v>
      </c>
      <c r="K327" s="51">
        <v>46012</v>
      </c>
      <c r="L327" s="51" t="s">
        <v>1387</v>
      </c>
      <c r="M327" s="51" t="s">
        <v>22</v>
      </c>
      <c r="N327" s="51" t="s">
        <v>1243</v>
      </c>
      <c r="O327" s="51" t="s">
        <v>1067</v>
      </c>
      <c r="P327" s="16" t="s">
        <v>1536</v>
      </c>
    </row>
    <row r="328" spans="1:16" ht="44.1" customHeight="1" x14ac:dyDescent="0.25">
      <c r="A328" s="8">
        <v>296</v>
      </c>
      <c r="B328" s="13" t="s">
        <v>340</v>
      </c>
      <c r="C328" s="14" t="s">
        <v>22</v>
      </c>
      <c r="D328" s="21"/>
      <c r="E328" s="14" t="s">
        <v>22</v>
      </c>
      <c r="F328" s="16" t="s">
        <v>21</v>
      </c>
      <c r="G328" s="16" t="s">
        <v>1537</v>
      </c>
      <c r="H328" s="17" t="s">
        <v>1241</v>
      </c>
      <c r="I328" s="17" t="s">
        <v>1241</v>
      </c>
      <c r="J328" s="16">
        <v>3</v>
      </c>
      <c r="K328" s="51">
        <v>46012</v>
      </c>
      <c r="L328" s="51" t="s">
        <v>1387</v>
      </c>
      <c r="M328" s="51" t="s">
        <v>22</v>
      </c>
      <c r="N328" s="51" t="s">
        <v>1243</v>
      </c>
      <c r="O328" s="51" t="s">
        <v>1067</v>
      </c>
      <c r="P328" s="16" t="s">
        <v>1538</v>
      </c>
    </row>
    <row r="329" spans="1:16" ht="57" customHeight="1" x14ac:dyDescent="0.25">
      <c r="A329" s="8">
        <v>297</v>
      </c>
      <c r="B329" s="13" t="s">
        <v>341</v>
      </c>
      <c r="C329" s="14" t="s">
        <v>22</v>
      </c>
      <c r="D329" s="21"/>
      <c r="E329" s="14" t="s">
        <v>22</v>
      </c>
      <c r="F329" s="16" t="s">
        <v>21</v>
      </c>
      <c r="G329" s="16" t="s">
        <v>1539</v>
      </c>
      <c r="H329" s="17" t="s">
        <v>1241</v>
      </c>
      <c r="I329" s="17" t="s">
        <v>1241</v>
      </c>
      <c r="J329" s="16">
        <v>3</v>
      </c>
      <c r="K329" s="51">
        <v>46012</v>
      </c>
      <c r="L329" s="51" t="s">
        <v>1387</v>
      </c>
      <c r="M329" s="51" t="s">
        <v>22</v>
      </c>
      <c r="N329" s="51" t="s">
        <v>1243</v>
      </c>
      <c r="O329" s="51" t="s">
        <v>1067</v>
      </c>
      <c r="P329" s="16" t="s">
        <v>1540</v>
      </c>
    </row>
    <row r="330" spans="1:16" ht="39" customHeight="1" x14ac:dyDescent="0.25">
      <c r="A330" s="8">
        <v>298</v>
      </c>
      <c r="B330" s="13" t="s">
        <v>342</v>
      </c>
      <c r="C330" s="14" t="s">
        <v>22</v>
      </c>
      <c r="D330" s="21"/>
      <c r="E330" s="14" t="s">
        <v>22</v>
      </c>
      <c r="F330" s="16" t="s">
        <v>21</v>
      </c>
      <c r="G330" s="16" t="s">
        <v>1541</v>
      </c>
      <c r="H330" s="17" t="s">
        <v>1241</v>
      </c>
      <c r="I330" s="17" t="s">
        <v>1241</v>
      </c>
      <c r="J330" s="16">
        <v>3</v>
      </c>
      <c r="K330" s="51">
        <v>46012</v>
      </c>
      <c r="L330" s="51" t="s">
        <v>1387</v>
      </c>
      <c r="M330" s="51" t="s">
        <v>22</v>
      </c>
      <c r="N330" s="51" t="s">
        <v>1243</v>
      </c>
      <c r="O330" s="51" t="s">
        <v>1067</v>
      </c>
      <c r="P330" s="16" t="s">
        <v>1542</v>
      </c>
    </row>
    <row r="331" spans="1:16" ht="42" customHeight="1" x14ac:dyDescent="0.25">
      <c r="A331" s="8">
        <v>299</v>
      </c>
      <c r="B331" s="13" t="s">
        <v>343</v>
      </c>
      <c r="C331" s="14" t="s">
        <v>22</v>
      </c>
      <c r="D331" s="21"/>
      <c r="E331" s="14" t="s">
        <v>22</v>
      </c>
      <c r="F331" s="16" t="s">
        <v>21</v>
      </c>
      <c r="G331" s="16" t="s">
        <v>1543</v>
      </c>
      <c r="H331" s="17" t="s">
        <v>1241</v>
      </c>
      <c r="I331" s="17" t="s">
        <v>1241</v>
      </c>
      <c r="J331" s="16">
        <v>3</v>
      </c>
      <c r="K331" s="51">
        <v>46012</v>
      </c>
      <c r="L331" s="51" t="s">
        <v>1387</v>
      </c>
      <c r="M331" s="51" t="s">
        <v>22</v>
      </c>
      <c r="N331" s="51" t="s">
        <v>1243</v>
      </c>
      <c r="O331" s="51" t="s">
        <v>1067</v>
      </c>
      <c r="P331" s="16" t="s">
        <v>1544</v>
      </c>
    </row>
    <row r="332" spans="1:16" ht="25.5" x14ac:dyDescent="0.25">
      <c r="A332" s="8">
        <v>300</v>
      </c>
      <c r="B332" s="13" t="s">
        <v>344</v>
      </c>
      <c r="C332" s="14" t="s">
        <v>22</v>
      </c>
      <c r="D332" s="21"/>
      <c r="E332" s="14" t="s">
        <v>22</v>
      </c>
      <c r="F332" s="16" t="s">
        <v>21</v>
      </c>
      <c r="G332" s="16" t="s">
        <v>1545</v>
      </c>
      <c r="H332" s="17" t="s">
        <v>1241</v>
      </c>
      <c r="I332" s="17" t="s">
        <v>1241</v>
      </c>
      <c r="J332" s="16">
        <v>3</v>
      </c>
      <c r="K332" s="51">
        <v>46012</v>
      </c>
      <c r="L332" s="51" t="s">
        <v>1387</v>
      </c>
      <c r="M332" s="51" t="s">
        <v>22</v>
      </c>
      <c r="N332" s="51" t="s">
        <v>1243</v>
      </c>
      <c r="O332" s="51" t="s">
        <v>1067</v>
      </c>
      <c r="P332" s="16"/>
    </row>
    <row r="333" spans="1:16" ht="25.5" x14ac:dyDescent="0.25">
      <c r="A333" s="8">
        <v>301</v>
      </c>
      <c r="B333" s="13" t="s">
        <v>345</v>
      </c>
      <c r="C333" s="14" t="s">
        <v>22</v>
      </c>
      <c r="D333" s="21"/>
      <c r="E333" s="14" t="s">
        <v>22</v>
      </c>
      <c r="F333" s="16" t="s">
        <v>21</v>
      </c>
      <c r="G333" s="16" t="s">
        <v>482</v>
      </c>
      <c r="H333" s="16" t="s">
        <v>482</v>
      </c>
      <c r="I333" s="16" t="s">
        <v>482</v>
      </c>
      <c r="J333" s="16" t="s">
        <v>482</v>
      </c>
      <c r="K333" s="16" t="s">
        <v>482</v>
      </c>
      <c r="L333" s="16" t="s">
        <v>482</v>
      </c>
      <c r="M333" s="51" t="s">
        <v>22</v>
      </c>
      <c r="N333" s="51" t="s">
        <v>1397</v>
      </c>
      <c r="O333" s="51" t="s">
        <v>1067</v>
      </c>
      <c r="P333" s="16" t="s">
        <v>1546</v>
      </c>
    </row>
    <row r="334" spans="1:16" ht="25.5" x14ac:dyDescent="0.25">
      <c r="A334" s="8">
        <v>302</v>
      </c>
      <c r="B334" s="13" t="s">
        <v>347</v>
      </c>
      <c r="C334" s="14" t="s">
        <v>22</v>
      </c>
      <c r="D334" s="21"/>
      <c r="E334" s="14" t="s">
        <v>22</v>
      </c>
      <c r="F334" s="16" t="s">
        <v>21</v>
      </c>
      <c r="G334" s="16" t="s">
        <v>482</v>
      </c>
      <c r="H334" s="16" t="s">
        <v>482</v>
      </c>
      <c r="I334" s="16" t="s">
        <v>482</v>
      </c>
      <c r="J334" s="16" t="s">
        <v>482</v>
      </c>
      <c r="K334" s="16" t="s">
        <v>482</v>
      </c>
      <c r="L334" s="16" t="s">
        <v>482</v>
      </c>
      <c r="M334" s="51" t="s">
        <v>22</v>
      </c>
      <c r="N334" s="51" t="s">
        <v>1397</v>
      </c>
      <c r="O334" s="51" t="s">
        <v>1067</v>
      </c>
      <c r="P334" s="16" t="s">
        <v>1547</v>
      </c>
    </row>
    <row r="335" spans="1:16" ht="25.5" x14ac:dyDescent="0.25">
      <c r="A335" s="8">
        <v>303</v>
      </c>
      <c r="B335" s="13" t="s">
        <v>349</v>
      </c>
      <c r="C335" s="14" t="s">
        <v>22</v>
      </c>
      <c r="D335" s="21"/>
      <c r="E335" s="14" t="s">
        <v>22</v>
      </c>
      <c r="F335" s="16" t="s">
        <v>21</v>
      </c>
      <c r="G335" s="16" t="s">
        <v>482</v>
      </c>
      <c r="H335" s="16" t="s">
        <v>482</v>
      </c>
      <c r="I335" s="16" t="s">
        <v>482</v>
      </c>
      <c r="J335" s="16" t="s">
        <v>482</v>
      </c>
      <c r="K335" s="16" t="s">
        <v>482</v>
      </c>
      <c r="L335" s="16" t="s">
        <v>482</v>
      </c>
      <c r="M335" s="51" t="s">
        <v>22</v>
      </c>
      <c r="N335" s="51" t="s">
        <v>1397</v>
      </c>
      <c r="O335" s="51" t="s">
        <v>1067</v>
      </c>
      <c r="P335" s="16" t="s">
        <v>1548</v>
      </c>
    </row>
    <row r="336" spans="1:16" ht="38.25" x14ac:dyDescent="0.25">
      <c r="A336" s="8">
        <v>304</v>
      </c>
      <c r="B336" s="13" t="s">
        <v>351</v>
      </c>
      <c r="C336" s="14" t="s">
        <v>22</v>
      </c>
      <c r="D336" s="21"/>
      <c r="E336" s="14" t="s">
        <v>22</v>
      </c>
      <c r="F336" s="16" t="s">
        <v>21</v>
      </c>
      <c r="G336" s="16" t="s">
        <v>1549</v>
      </c>
      <c r="H336" s="17" t="s">
        <v>1241</v>
      </c>
      <c r="I336" s="17" t="s">
        <v>1241</v>
      </c>
      <c r="J336" s="16">
        <v>3</v>
      </c>
      <c r="K336" s="51">
        <v>46012</v>
      </c>
      <c r="L336" s="51" t="s">
        <v>1387</v>
      </c>
      <c r="M336" s="51" t="s">
        <v>22</v>
      </c>
      <c r="N336" s="51" t="s">
        <v>1243</v>
      </c>
      <c r="O336" s="51" t="s">
        <v>1067</v>
      </c>
      <c r="P336" s="16" t="s">
        <v>1550</v>
      </c>
    </row>
    <row r="337" spans="1:16" ht="38.25" x14ac:dyDescent="0.25">
      <c r="A337" s="8">
        <v>305</v>
      </c>
      <c r="B337" s="13" t="s">
        <v>352</v>
      </c>
      <c r="C337" s="14" t="s">
        <v>22</v>
      </c>
      <c r="D337" s="21"/>
      <c r="E337" s="14" t="s">
        <v>22</v>
      </c>
      <c r="F337" s="16" t="s">
        <v>21</v>
      </c>
      <c r="G337" s="16" t="s">
        <v>1551</v>
      </c>
      <c r="H337" s="17" t="s">
        <v>1241</v>
      </c>
      <c r="I337" s="17" t="s">
        <v>1241</v>
      </c>
      <c r="J337" s="16">
        <v>3</v>
      </c>
      <c r="K337" s="51">
        <v>46012</v>
      </c>
      <c r="L337" s="51" t="s">
        <v>1387</v>
      </c>
      <c r="M337" s="51" t="s">
        <v>22</v>
      </c>
      <c r="N337" s="51" t="s">
        <v>1243</v>
      </c>
      <c r="O337" s="51" t="s">
        <v>1067</v>
      </c>
      <c r="P337" s="16" t="s">
        <v>1552</v>
      </c>
    </row>
    <row r="338" spans="1:16" ht="38.25" x14ac:dyDescent="0.25">
      <c r="A338" s="8">
        <v>306</v>
      </c>
      <c r="B338" s="13" t="s">
        <v>353</v>
      </c>
      <c r="C338" s="14" t="s">
        <v>22</v>
      </c>
      <c r="D338" s="21"/>
      <c r="E338" s="14" t="s">
        <v>22</v>
      </c>
      <c r="F338" s="16" t="s">
        <v>21</v>
      </c>
      <c r="G338" s="16" t="s">
        <v>1553</v>
      </c>
      <c r="H338" s="17" t="s">
        <v>1241</v>
      </c>
      <c r="I338" s="17" t="s">
        <v>1241</v>
      </c>
      <c r="J338" s="16">
        <v>3</v>
      </c>
      <c r="K338" s="51">
        <v>46012</v>
      </c>
      <c r="L338" s="51" t="s">
        <v>1387</v>
      </c>
      <c r="M338" s="51" t="s">
        <v>22</v>
      </c>
      <c r="N338" s="51" t="s">
        <v>1243</v>
      </c>
      <c r="O338" s="51" t="s">
        <v>1067</v>
      </c>
      <c r="P338" s="16" t="s">
        <v>1554</v>
      </c>
    </row>
    <row r="339" spans="1:16" ht="25.5" x14ac:dyDescent="0.25">
      <c r="A339" s="8">
        <v>307</v>
      </c>
      <c r="B339" s="13" t="s">
        <v>354</v>
      </c>
      <c r="C339" s="14" t="s">
        <v>22</v>
      </c>
      <c r="D339" s="21"/>
      <c r="E339" s="14" t="s">
        <v>22</v>
      </c>
      <c r="F339" s="16" t="s">
        <v>21</v>
      </c>
      <c r="G339" s="16" t="s">
        <v>1555</v>
      </c>
      <c r="H339" s="17" t="s">
        <v>1241</v>
      </c>
      <c r="I339" s="17" t="s">
        <v>1241</v>
      </c>
      <c r="J339" s="16">
        <v>3</v>
      </c>
      <c r="K339" s="51">
        <v>46012</v>
      </c>
      <c r="L339" s="51" t="s">
        <v>1387</v>
      </c>
      <c r="M339" s="51" t="s">
        <v>22</v>
      </c>
      <c r="N339" s="51" t="s">
        <v>1243</v>
      </c>
      <c r="O339" s="51" t="s">
        <v>1067</v>
      </c>
      <c r="P339" s="16" t="s">
        <v>1556</v>
      </c>
    </row>
    <row r="340" spans="1:16" ht="25.5" x14ac:dyDescent="0.25">
      <c r="A340" s="8">
        <v>308</v>
      </c>
      <c r="B340" s="13" t="s">
        <v>355</v>
      </c>
      <c r="C340" s="14" t="s">
        <v>22</v>
      </c>
      <c r="D340" s="21"/>
      <c r="E340" s="14" t="s">
        <v>22</v>
      </c>
      <c r="F340" s="16" t="s">
        <v>21</v>
      </c>
      <c r="G340" s="16" t="s">
        <v>1557</v>
      </c>
      <c r="H340" s="17" t="s">
        <v>1241</v>
      </c>
      <c r="I340" s="17" t="s">
        <v>1241</v>
      </c>
      <c r="J340" s="16">
        <v>3</v>
      </c>
      <c r="K340" s="51">
        <v>46012</v>
      </c>
      <c r="L340" s="51" t="s">
        <v>1387</v>
      </c>
      <c r="M340" s="51" t="s">
        <v>22</v>
      </c>
      <c r="N340" s="51" t="s">
        <v>1243</v>
      </c>
      <c r="O340" s="51" t="s">
        <v>1067</v>
      </c>
      <c r="P340" s="16" t="s">
        <v>1556</v>
      </c>
    </row>
    <row r="341" spans="1:16" ht="25.5" x14ac:dyDescent="0.25">
      <c r="A341" s="8">
        <v>309</v>
      </c>
      <c r="B341" s="13" t="s">
        <v>356</v>
      </c>
      <c r="C341" s="14" t="s">
        <v>22</v>
      </c>
      <c r="D341" s="21"/>
      <c r="E341" s="14" t="s">
        <v>22</v>
      </c>
      <c r="F341" s="16" t="s">
        <v>21</v>
      </c>
      <c r="G341" s="16" t="s">
        <v>1558</v>
      </c>
      <c r="H341" s="17" t="s">
        <v>1241</v>
      </c>
      <c r="I341" s="17" t="s">
        <v>1241</v>
      </c>
      <c r="J341" s="16">
        <v>3</v>
      </c>
      <c r="K341" s="51">
        <v>46012</v>
      </c>
      <c r="L341" s="51" t="s">
        <v>1387</v>
      </c>
      <c r="M341" s="51" t="s">
        <v>22</v>
      </c>
      <c r="N341" s="51" t="s">
        <v>1243</v>
      </c>
      <c r="O341" s="51" t="s">
        <v>1067</v>
      </c>
      <c r="P341" s="16" t="s">
        <v>1556</v>
      </c>
    </row>
    <row r="342" spans="1:16" ht="25.5" x14ac:dyDescent="0.25">
      <c r="A342" s="8">
        <v>310</v>
      </c>
      <c r="B342" s="13" t="s">
        <v>357</v>
      </c>
      <c r="C342" s="14" t="s">
        <v>22</v>
      </c>
      <c r="D342" s="21"/>
      <c r="E342" s="14" t="s">
        <v>22</v>
      </c>
      <c r="F342" s="16" t="s">
        <v>21</v>
      </c>
      <c r="G342" s="16" t="s">
        <v>1559</v>
      </c>
      <c r="H342" s="17" t="s">
        <v>1241</v>
      </c>
      <c r="I342" s="17" t="s">
        <v>1241</v>
      </c>
      <c r="J342" s="16">
        <v>3</v>
      </c>
      <c r="K342" s="51">
        <v>46012</v>
      </c>
      <c r="L342" s="51" t="s">
        <v>1387</v>
      </c>
      <c r="M342" s="51" t="s">
        <v>22</v>
      </c>
      <c r="N342" s="51" t="s">
        <v>1243</v>
      </c>
      <c r="O342" s="51" t="s">
        <v>1067</v>
      </c>
      <c r="P342" s="16" t="s">
        <v>1556</v>
      </c>
    </row>
    <row r="343" spans="1:16" ht="25.5" x14ac:dyDescent="0.25">
      <c r="A343" s="8">
        <v>311</v>
      </c>
      <c r="B343" s="13" t="s">
        <v>358</v>
      </c>
      <c r="C343" s="14" t="s">
        <v>22</v>
      </c>
      <c r="D343" s="21"/>
      <c r="E343" s="14" t="s">
        <v>22</v>
      </c>
      <c r="F343" s="16" t="s">
        <v>21</v>
      </c>
      <c r="G343" s="16" t="s">
        <v>1560</v>
      </c>
      <c r="H343" s="17" t="s">
        <v>1241</v>
      </c>
      <c r="I343" s="17" t="s">
        <v>1241</v>
      </c>
      <c r="J343" s="16">
        <v>3</v>
      </c>
      <c r="K343" s="51">
        <v>46012</v>
      </c>
      <c r="L343" s="51" t="s">
        <v>1387</v>
      </c>
      <c r="M343" s="51" t="s">
        <v>22</v>
      </c>
      <c r="N343" s="51" t="s">
        <v>1243</v>
      </c>
      <c r="O343" s="51" t="s">
        <v>1067</v>
      </c>
      <c r="P343" s="16" t="s">
        <v>1556</v>
      </c>
    </row>
    <row r="344" spans="1:16" ht="38.25" x14ac:dyDescent="0.25">
      <c r="A344" s="8">
        <v>312</v>
      </c>
      <c r="B344" s="13" t="s">
        <v>359</v>
      </c>
      <c r="C344" s="14" t="s">
        <v>22</v>
      </c>
      <c r="D344" s="21"/>
      <c r="E344" s="14" t="s">
        <v>22</v>
      </c>
      <c r="F344" s="16" t="s">
        <v>21</v>
      </c>
      <c r="G344" s="16" t="s">
        <v>1561</v>
      </c>
      <c r="H344" s="17" t="s">
        <v>1241</v>
      </c>
      <c r="I344" s="17" t="s">
        <v>1241</v>
      </c>
      <c r="J344" s="16">
        <v>3</v>
      </c>
      <c r="K344" s="51">
        <v>46012</v>
      </c>
      <c r="L344" s="51" t="s">
        <v>1387</v>
      </c>
      <c r="M344" s="51" t="s">
        <v>22</v>
      </c>
      <c r="N344" s="51" t="s">
        <v>1243</v>
      </c>
      <c r="O344" s="51" t="s">
        <v>1067</v>
      </c>
      <c r="P344" s="16" t="s">
        <v>1562</v>
      </c>
    </row>
    <row r="345" spans="1:16" ht="25.5" x14ac:dyDescent="0.25">
      <c r="A345" s="8">
        <v>313</v>
      </c>
      <c r="B345" s="13" t="s">
        <v>360</v>
      </c>
      <c r="C345" s="14" t="s">
        <v>22</v>
      </c>
      <c r="D345" s="21"/>
      <c r="E345" s="14" t="s">
        <v>22</v>
      </c>
      <c r="F345" s="16" t="s">
        <v>21</v>
      </c>
      <c r="G345" s="16" t="s">
        <v>1563</v>
      </c>
      <c r="H345" s="17" t="s">
        <v>1241</v>
      </c>
      <c r="I345" s="17" t="s">
        <v>1241</v>
      </c>
      <c r="J345" s="16">
        <v>3</v>
      </c>
      <c r="K345" s="51">
        <v>46012</v>
      </c>
      <c r="L345" s="51" t="s">
        <v>1387</v>
      </c>
      <c r="M345" s="51" t="s">
        <v>22</v>
      </c>
      <c r="N345" s="51" t="s">
        <v>1243</v>
      </c>
      <c r="O345" s="51" t="s">
        <v>1067</v>
      </c>
      <c r="P345" s="16" t="s">
        <v>1564</v>
      </c>
    </row>
    <row r="346" spans="1:16" ht="25.5" x14ac:dyDescent="0.25">
      <c r="A346" s="8">
        <v>314</v>
      </c>
      <c r="B346" s="13" t="s">
        <v>361</v>
      </c>
      <c r="C346" s="14" t="s">
        <v>22</v>
      </c>
      <c r="D346" s="21"/>
      <c r="E346" s="14" t="s">
        <v>22</v>
      </c>
      <c r="F346" s="16" t="s">
        <v>21</v>
      </c>
      <c r="G346" s="16" t="s">
        <v>1565</v>
      </c>
      <c r="H346" s="17" t="s">
        <v>1241</v>
      </c>
      <c r="I346" s="17" t="s">
        <v>1241</v>
      </c>
      <c r="J346" s="16">
        <v>3</v>
      </c>
      <c r="K346" s="51">
        <v>46012</v>
      </c>
      <c r="L346" s="51" t="s">
        <v>1387</v>
      </c>
      <c r="M346" s="51" t="s">
        <v>22</v>
      </c>
      <c r="N346" s="51" t="s">
        <v>1243</v>
      </c>
      <c r="O346" s="51" t="s">
        <v>1067</v>
      </c>
      <c r="P346" s="16" t="s">
        <v>1556</v>
      </c>
    </row>
    <row r="347" spans="1:16" ht="25.5" x14ac:dyDescent="0.25">
      <c r="A347" s="8">
        <v>315</v>
      </c>
      <c r="B347" s="13" t="s">
        <v>362</v>
      </c>
      <c r="C347" s="14" t="s">
        <v>22</v>
      </c>
      <c r="D347" s="21"/>
      <c r="E347" s="14" t="s">
        <v>22</v>
      </c>
      <c r="F347" s="16" t="s">
        <v>21</v>
      </c>
      <c r="G347" s="16" t="s">
        <v>1566</v>
      </c>
      <c r="H347" s="17" t="s">
        <v>1241</v>
      </c>
      <c r="I347" s="17" t="s">
        <v>1241</v>
      </c>
      <c r="J347" s="16">
        <v>3</v>
      </c>
      <c r="K347" s="51">
        <v>46012</v>
      </c>
      <c r="L347" s="51" t="s">
        <v>1387</v>
      </c>
      <c r="M347" s="51" t="s">
        <v>22</v>
      </c>
      <c r="N347" s="51" t="s">
        <v>1243</v>
      </c>
      <c r="O347" s="51" t="s">
        <v>1067</v>
      </c>
      <c r="P347" s="16" t="s">
        <v>1556</v>
      </c>
    </row>
    <row r="348" spans="1:16" ht="38.25" x14ac:dyDescent="0.25">
      <c r="A348" s="8">
        <v>316</v>
      </c>
      <c r="B348" s="13" t="s">
        <v>363</v>
      </c>
      <c r="C348" s="14" t="s">
        <v>22</v>
      </c>
      <c r="D348" s="21"/>
      <c r="E348" s="14" t="s">
        <v>22</v>
      </c>
      <c r="F348" s="16" t="s">
        <v>21</v>
      </c>
      <c r="G348" s="16" t="s">
        <v>1567</v>
      </c>
      <c r="H348" s="17" t="s">
        <v>1241</v>
      </c>
      <c r="I348" s="17" t="s">
        <v>1241</v>
      </c>
      <c r="J348" s="16">
        <v>3</v>
      </c>
      <c r="K348" s="51">
        <v>46012</v>
      </c>
      <c r="L348" s="51" t="s">
        <v>1387</v>
      </c>
      <c r="M348" s="51" t="s">
        <v>22</v>
      </c>
      <c r="N348" s="51" t="s">
        <v>1243</v>
      </c>
      <c r="O348" s="51" t="s">
        <v>1067</v>
      </c>
      <c r="P348" s="16" t="s">
        <v>1568</v>
      </c>
    </row>
    <row r="349" spans="1:16" ht="25.5" x14ac:dyDescent="0.25">
      <c r="A349" s="8">
        <v>317</v>
      </c>
      <c r="B349" s="13" t="s">
        <v>364</v>
      </c>
      <c r="C349" s="14" t="s">
        <v>22</v>
      </c>
      <c r="D349" s="21"/>
      <c r="E349" s="14" t="s">
        <v>22</v>
      </c>
      <c r="F349" s="16" t="s">
        <v>21</v>
      </c>
      <c r="G349" s="16" t="s">
        <v>1569</v>
      </c>
      <c r="H349" s="17" t="s">
        <v>1241</v>
      </c>
      <c r="I349" s="17" t="s">
        <v>1241</v>
      </c>
      <c r="J349" s="16">
        <v>3</v>
      </c>
      <c r="K349" s="51">
        <v>46012</v>
      </c>
      <c r="L349" s="51" t="s">
        <v>1387</v>
      </c>
      <c r="M349" s="51" t="s">
        <v>22</v>
      </c>
      <c r="N349" s="51" t="s">
        <v>1243</v>
      </c>
      <c r="O349" s="51" t="s">
        <v>1067</v>
      </c>
      <c r="P349" s="16" t="s">
        <v>1556</v>
      </c>
    </row>
    <row r="350" spans="1:16" ht="25.5" x14ac:dyDescent="0.25">
      <c r="A350" s="8">
        <v>318</v>
      </c>
      <c r="B350" s="13" t="s">
        <v>365</v>
      </c>
      <c r="C350" s="14" t="s">
        <v>22</v>
      </c>
      <c r="D350" s="21"/>
      <c r="E350" s="14" t="s">
        <v>22</v>
      </c>
      <c r="F350" s="16" t="s">
        <v>21</v>
      </c>
      <c r="G350" s="16" t="s">
        <v>1570</v>
      </c>
      <c r="H350" s="17" t="s">
        <v>1241</v>
      </c>
      <c r="I350" s="17" t="s">
        <v>1241</v>
      </c>
      <c r="J350" s="16">
        <v>3</v>
      </c>
      <c r="K350" s="51">
        <v>46012</v>
      </c>
      <c r="L350" s="51" t="s">
        <v>1387</v>
      </c>
      <c r="M350" s="51" t="s">
        <v>22</v>
      </c>
      <c r="N350" s="51" t="s">
        <v>1243</v>
      </c>
      <c r="O350" s="51" t="s">
        <v>1067</v>
      </c>
      <c r="P350" s="16" t="s">
        <v>1556</v>
      </c>
    </row>
    <row r="351" spans="1:16" ht="25.5" x14ac:dyDescent="0.25">
      <c r="A351" s="8">
        <v>319</v>
      </c>
      <c r="B351" s="13" t="s">
        <v>366</v>
      </c>
      <c r="C351" s="14" t="s">
        <v>22</v>
      </c>
      <c r="D351" s="21"/>
      <c r="E351" s="14" t="s">
        <v>22</v>
      </c>
      <c r="F351" s="16" t="s">
        <v>21</v>
      </c>
      <c r="G351" s="16" t="s">
        <v>1571</v>
      </c>
      <c r="H351" s="17" t="s">
        <v>1241</v>
      </c>
      <c r="I351" s="17" t="s">
        <v>1241</v>
      </c>
      <c r="J351" s="16">
        <v>3</v>
      </c>
      <c r="K351" s="51">
        <v>46012</v>
      </c>
      <c r="L351" s="51" t="s">
        <v>1387</v>
      </c>
      <c r="M351" s="51" t="s">
        <v>22</v>
      </c>
      <c r="N351" s="51" t="s">
        <v>1243</v>
      </c>
      <c r="O351" s="51" t="s">
        <v>1067</v>
      </c>
      <c r="P351" s="16" t="s">
        <v>1556</v>
      </c>
    </row>
    <row r="352" spans="1:16" ht="25.5" x14ac:dyDescent="0.25">
      <c r="A352" s="8">
        <v>320</v>
      </c>
      <c r="B352" s="13" t="s">
        <v>367</v>
      </c>
      <c r="C352" s="14" t="s">
        <v>22</v>
      </c>
      <c r="D352" s="21"/>
      <c r="E352" s="14" t="s">
        <v>22</v>
      </c>
      <c r="F352" s="16" t="s">
        <v>21</v>
      </c>
      <c r="G352" s="16" t="s">
        <v>1572</v>
      </c>
      <c r="H352" s="17" t="s">
        <v>1241</v>
      </c>
      <c r="I352" s="17" t="s">
        <v>1241</v>
      </c>
      <c r="J352" s="16">
        <v>3</v>
      </c>
      <c r="K352" s="51">
        <v>46012</v>
      </c>
      <c r="L352" s="51" t="s">
        <v>1387</v>
      </c>
      <c r="M352" s="51" t="s">
        <v>22</v>
      </c>
      <c r="N352" s="51" t="s">
        <v>1243</v>
      </c>
      <c r="O352" s="51" t="s">
        <v>1067</v>
      </c>
      <c r="P352" s="16" t="s">
        <v>1556</v>
      </c>
    </row>
    <row r="353" spans="1:16" ht="25.5" x14ac:dyDescent="0.25">
      <c r="A353" s="8">
        <v>321</v>
      </c>
      <c r="B353" s="13" t="s">
        <v>368</v>
      </c>
      <c r="C353" s="14" t="s">
        <v>22</v>
      </c>
      <c r="D353" s="21"/>
      <c r="E353" s="14" t="s">
        <v>22</v>
      </c>
      <c r="F353" s="16" t="s">
        <v>21</v>
      </c>
      <c r="G353" s="16" t="s">
        <v>1573</v>
      </c>
      <c r="H353" s="17" t="s">
        <v>1241</v>
      </c>
      <c r="I353" s="17" t="s">
        <v>1241</v>
      </c>
      <c r="J353" s="16">
        <v>3</v>
      </c>
      <c r="K353" s="51">
        <v>46012</v>
      </c>
      <c r="L353" s="51" t="s">
        <v>1387</v>
      </c>
      <c r="M353" s="51" t="s">
        <v>22</v>
      </c>
      <c r="N353" s="51" t="s">
        <v>1243</v>
      </c>
      <c r="O353" s="51" t="s">
        <v>1067</v>
      </c>
      <c r="P353" s="16" t="s">
        <v>1556</v>
      </c>
    </row>
    <row r="354" spans="1:16" ht="25.5" x14ac:dyDescent="0.25">
      <c r="A354" s="8">
        <v>322</v>
      </c>
      <c r="B354" s="13" t="s">
        <v>369</v>
      </c>
      <c r="C354" s="14" t="s">
        <v>22</v>
      </c>
      <c r="D354" s="21"/>
      <c r="E354" s="14" t="s">
        <v>22</v>
      </c>
      <c r="F354" s="16" t="s">
        <v>21</v>
      </c>
      <c r="G354" s="16" t="s">
        <v>1574</v>
      </c>
      <c r="H354" s="17" t="s">
        <v>1241</v>
      </c>
      <c r="I354" s="17" t="s">
        <v>1241</v>
      </c>
      <c r="J354" s="16">
        <v>3</v>
      </c>
      <c r="K354" s="51">
        <v>46012</v>
      </c>
      <c r="L354" s="51" t="s">
        <v>1387</v>
      </c>
      <c r="M354" s="51" t="s">
        <v>22</v>
      </c>
      <c r="N354" s="51" t="s">
        <v>1243</v>
      </c>
      <c r="O354" s="51" t="s">
        <v>1067</v>
      </c>
      <c r="P354" s="16" t="s">
        <v>1556</v>
      </c>
    </row>
    <row r="355" spans="1:16" ht="38.25" x14ac:dyDescent="0.25">
      <c r="A355" s="54"/>
      <c r="B355" s="30" t="s">
        <v>925</v>
      </c>
      <c r="C355" s="31">
        <v>0</v>
      </c>
      <c r="D355" s="32">
        <v>0</v>
      </c>
      <c r="E355" s="31">
        <v>0</v>
      </c>
      <c r="F355" s="33">
        <v>12</v>
      </c>
      <c r="G355" s="33"/>
      <c r="H355" s="33"/>
      <c r="I355" s="33"/>
      <c r="J355" s="33" t="s">
        <v>22</v>
      </c>
      <c r="K355" s="54" t="s">
        <v>22</v>
      </c>
      <c r="L355" s="54" t="s">
        <v>22</v>
      </c>
      <c r="M355" s="54" t="s">
        <v>22</v>
      </c>
      <c r="N355" s="54" t="s">
        <v>22</v>
      </c>
      <c r="O355" s="54" t="s">
        <v>22</v>
      </c>
      <c r="P355" s="33"/>
    </row>
    <row r="356" spans="1:16" x14ac:dyDescent="0.25">
      <c r="A356" s="8">
        <v>323</v>
      </c>
      <c r="B356" s="13" t="s">
        <v>370</v>
      </c>
      <c r="C356" s="14" t="s">
        <v>22</v>
      </c>
      <c r="D356" s="21"/>
      <c r="E356" s="14" t="s">
        <v>22</v>
      </c>
      <c r="F356" s="16" t="s">
        <v>21</v>
      </c>
      <c r="G356" s="16" t="s">
        <v>1476</v>
      </c>
      <c r="H356" s="17" t="s">
        <v>1241</v>
      </c>
      <c r="I356" s="17" t="s">
        <v>1241</v>
      </c>
      <c r="J356" s="16">
        <v>3</v>
      </c>
      <c r="K356" s="51">
        <v>46012</v>
      </c>
      <c r="L356" s="51" t="s">
        <v>1364</v>
      </c>
      <c r="M356" s="51" t="s">
        <v>22</v>
      </c>
      <c r="N356" s="51" t="s">
        <v>1243</v>
      </c>
      <c r="O356" s="51" t="s">
        <v>1004</v>
      </c>
      <c r="P356" s="16" t="s">
        <v>1241</v>
      </c>
    </row>
    <row r="357" spans="1:16" ht="25.5" x14ac:dyDescent="0.25">
      <c r="A357" s="8">
        <v>324</v>
      </c>
      <c r="B357" s="13" t="s">
        <v>371</v>
      </c>
      <c r="C357" s="14" t="s">
        <v>22</v>
      </c>
      <c r="D357" s="21"/>
      <c r="E357" s="14" t="s">
        <v>22</v>
      </c>
      <c r="F357" s="16" t="s">
        <v>21</v>
      </c>
      <c r="G357" s="16" t="s">
        <v>1023</v>
      </c>
      <c r="H357" s="17" t="s">
        <v>1241</v>
      </c>
      <c r="I357" s="17" t="s">
        <v>1241</v>
      </c>
      <c r="J357" s="16">
        <v>3</v>
      </c>
      <c r="K357" s="51">
        <v>46012</v>
      </c>
      <c r="L357" s="51" t="s">
        <v>1364</v>
      </c>
      <c r="M357" s="51" t="s">
        <v>22</v>
      </c>
      <c r="N357" s="51" t="s">
        <v>1243</v>
      </c>
      <c r="O357" s="51" t="s">
        <v>1004</v>
      </c>
      <c r="P357" s="16" t="s">
        <v>1241</v>
      </c>
    </row>
    <row r="358" spans="1:16" ht="25.5" x14ac:dyDescent="0.25">
      <c r="A358" s="8">
        <v>325</v>
      </c>
      <c r="B358" s="13" t="s">
        <v>372</v>
      </c>
      <c r="C358" s="14" t="s">
        <v>22</v>
      </c>
      <c r="D358" s="21"/>
      <c r="E358" s="14" t="s">
        <v>22</v>
      </c>
      <c r="F358" s="16" t="s">
        <v>21</v>
      </c>
      <c r="G358" s="16" t="s">
        <v>1020</v>
      </c>
      <c r="H358" s="17" t="s">
        <v>1241</v>
      </c>
      <c r="I358" s="17" t="s">
        <v>1241</v>
      </c>
      <c r="J358" s="16">
        <v>3</v>
      </c>
      <c r="K358" s="51">
        <v>46012</v>
      </c>
      <c r="L358" s="51" t="s">
        <v>1364</v>
      </c>
      <c r="M358" s="51" t="s">
        <v>22</v>
      </c>
      <c r="N358" s="51" t="s">
        <v>1243</v>
      </c>
      <c r="O358" s="51" t="s">
        <v>1004</v>
      </c>
      <c r="P358" s="16" t="s">
        <v>1241</v>
      </c>
    </row>
    <row r="359" spans="1:16" ht="25.5" x14ac:dyDescent="0.25">
      <c r="A359" s="8">
        <v>326</v>
      </c>
      <c r="B359" s="13" t="s">
        <v>373</v>
      </c>
      <c r="C359" s="14" t="s">
        <v>22</v>
      </c>
      <c r="D359" s="21"/>
      <c r="E359" s="14" t="s">
        <v>22</v>
      </c>
      <c r="F359" s="16" t="s">
        <v>21</v>
      </c>
      <c r="G359" s="16" t="s">
        <v>1575</v>
      </c>
      <c r="H359" s="17" t="s">
        <v>1241</v>
      </c>
      <c r="I359" s="17" t="s">
        <v>1241</v>
      </c>
      <c r="J359" s="16">
        <v>3</v>
      </c>
      <c r="K359" s="51">
        <v>46012</v>
      </c>
      <c r="L359" s="51" t="s">
        <v>1364</v>
      </c>
      <c r="M359" s="51" t="s">
        <v>22</v>
      </c>
      <c r="N359" s="51" t="s">
        <v>1243</v>
      </c>
      <c r="O359" s="51" t="s">
        <v>1004</v>
      </c>
      <c r="P359" s="16" t="s">
        <v>1241</v>
      </c>
    </row>
    <row r="360" spans="1:16" ht="25.5" x14ac:dyDescent="0.25">
      <c r="A360" s="8">
        <v>327</v>
      </c>
      <c r="B360" s="13" t="s">
        <v>374</v>
      </c>
      <c r="C360" s="14" t="s">
        <v>22</v>
      </c>
      <c r="D360" s="21"/>
      <c r="E360" s="14" t="s">
        <v>22</v>
      </c>
      <c r="F360" s="16" t="s">
        <v>21</v>
      </c>
      <c r="G360" s="16" t="s">
        <v>1576</v>
      </c>
      <c r="H360" s="17" t="s">
        <v>1241</v>
      </c>
      <c r="I360" s="17" t="s">
        <v>1241</v>
      </c>
      <c r="J360" s="16">
        <v>3</v>
      </c>
      <c r="K360" s="51">
        <v>46012</v>
      </c>
      <c r="L360" s="51" t="s">
        <v>1364</v>
      </c>
      <c r="M360" s="51" t="s">
        <v>22</v>
      </c>
      <c r="N360" s="51" t="s">
        <v>1243</v>
      </c>
      <c r="O360" s="51" t="s">
        <v>1004</v>
      </c>
      <c r="P360" s="16" t="s">
        <v>1241</v>
      </c>
    </row>
    <row r="361" spans="1:16" ht="25.5" x14ac:dyDescent="0.25">
      <c r="A361" s="8">
        <v>328</v>
      </c>
      <c r="B361" s="13" t="s">
        <v>375</v>
      </c>
      <c r="C361" s="14" t="s">
        <v>22</v>
      </c>
      <c r="D361" s="21"/>
      <c r="E361" s="14" t="s">
        <v>22</v>
      </c>
      <c r="F361" s="16" t="s">
        <v>21</v>
      </c>
      <c r="G361" s="16" t="s">
        <v>1577</v>
      </c>
      <c r="H361" s="17" t="s">
        <v>1241</v>
      </c>
      <c r="I361" s="17" t="s">
        <v>1241</v>
      </c>
      <c r="J361" s="16">
        <v>3</v>
      </c>
      <c r="K361" s="51">
        <v>46012</v>
      </c>
      <c r="L361" s="51" t="s">
        <v>1364</v>
      </c>
      <c r="M361" s="51" t="s">
        <v>22</v>
      </c>
      <c r="N361" s="51" t="s">
        <v>1243</v>
      </c>
      <c r="O361" s="51" t="s">
        <v>1004</v>
      </c>
      <c r="P361" s="16" t="s">
        <v>1241</v>
      </c>
    </row>
    <row r="362" spans="1:16" ht="38.25" x14ac:dyDescent="0.25">
      <c r="A362" s="8">
        <v>329</v>
      </c>
      <c r="B362" s="13" t="s">
        <v>376</v>
      </c>
      <c r="C362" s="14" t="s">
        <v>22</v>
      </c>
      <c r="D362" s="21"/>
      <c r="E362" s="14" t="s">
        <v>22</v>
      </c>
      <c r="F362" s="16" t="s">
        <v>21</v>
      </c>
      <c r="G362" s="16" t="s">
        <v>1578</v>
      </c>
      <c r="H362" s="17" t="s">
        <v>1241</v>
      </c>
      <c r="I362" s="17" t="s">
        <v>1241</v>
      </c>
      <c r="J362" s="16">
        <v>3</v>
      </c>
      <c r="K362" s="51">
        <v>46012</v>
      </c>
      <c r="L362" s="51" t="s">
        <v>1364</v>
      </c>
      <c r="M362" s="51" t="s">
        <v>22</v>
      </c>
      <c r="N362" s="51" t="s">
        <v>1243</v>
      </c>
      <c r="O362" s="51" t="s">
        <v>1004</v>
      </c>
      <c r="P362" s="16" t="s">
        <v>1241</v>
      </c>
    </row>
    <row r="363" spans="1:16" ht="25.5" x14ac:dyDescent="0.25">
      <c r="A363" s="8">
        <v>330</v>
      </c>
      <c r="B363" s="13" t="s">
        <v>377</v>
      </c>
      <c r="C363" s="14" t="s">
        <v>22</v>
      </c>
      <c r="D363" s="21"/>
      <c r="E363" s="14" t="s">
        <v>22</v>
      </c>
      <c r="F363" s="16" t="s">
        <v>21</v>
      </c>
      <c r="G363" s="16" t="s">
        <v>1579</v>
      </c>
      <c r="H363" s="17" t="s">
        <v>1241</v>
      </c>
      <c r="I363" s="17" t="s">
        <v>1241</v>
      </c>
      <c r="J363" s="16">
        <v>3</v>
      </c>
      <c r="K363" s="51">
        <v>46012</v>
      </c>
      <c r="L363" s="51" t="s">
        <v>1364</v>
      </c>
      <c r="M363" s="51" t="s">
        <v>22</v>
      </c>
      <c r="N363" s="51" t="s">
        <v>1243</v>
      </c>
      <c r="O363" s="51" t="s">
        <v>1004</v>
      </c>
      <c r="P363" s="16" t="s">
        <v>1241</v>
      </c>
    </row>
    <row r="364" spans="1:16" ht="25.5" x14ac:dyDescent="0.25">
      <c r="A364" s="8">
        <v>331</v>
      </c>
      <c r="B364" s="13" t="s">
        <v>378</v>
      </c>
      <c r="C364" s="14" t="s">
        <v>22</v>
      </c>
      <c r="D364" s="21"/>
      <c r="E364" s="14" t="s">
        <v>22</v>
      </c>
      <c r="F364" s="16" t="s">
        <v>21</v>
      </c>
      <c r="G364" s="16" t="s">
        <v>1580</v>
      </c>
      <c r="H364" s="17" t="s">
        <v>1241</v>
      </c>
      <c r="I364" s="17" t="s">
        <v>1241</v>
      </c>
      <c r="J364" s="16">
        <v>3</v>
      </c>
      <c r="K364" s="51">
        <v>46012</v>
      </c>
      <c r="L364" s="51" t="s">
        <v>1364</v>
      </c>
      <c r="M364" s="51" t="s">
        <v>22</v>
      </c>
      <c r="N364" s="51" t="s">
        <v>1243</v>
      </c>
      <c r="O364" s="51" t="s">
        <v>1004</v>
      </c>
      <c r="P364" s="16" t="s">
        <v>1241</v>
      </c>
    </row>
    <row r="365" spans="1:16" ht="25.5" x14ac:dyDescent="0.25">
      <c r="A365" s="8">
        <v>332</v>
      </c>
      <c r="B365" s="13" t="s">
        <v>379</v>
      </c>
      <c r="C365" s="14" t="s">
        <v>22</v>
      </c>
      <c r="D365" s="21"/>
      <c r="E365" s="14" t="s">
        <v>22</v>
      </c>
      <c r="F365" s="16" t="s">
        <v>21</v>
      </c>
      <c r="G365" s="16" t="s">
        <v>1581</v>
      </c>
      <c r="H365" s="17" t="s">
        <v>1241</v>
      </c>
      <c r="I365" s="17" t="s">
        <v>1241</v>
      </c>
      <c r="J365" s="16">
        <v>3</v>
      </c>
      <c r="K365" s="51">
        <v>46012</v>
      </c>
      <c r="L365" s="51" t="s">
        <v>1364</v>
      </c>
      <c r="M365" s="51" t="s">
        <v>22</v>
      </c>
      <c r="N365" s="51" t="s">
        <v>1243</v>
      </c>
      <c r="O365" s="51" t="s">
        <v>1004</v>
      </c>
      <c r="P365" s="16" t="s">
        <v>1241</v>
      </c>
    </row>
    <row r="366" spans="1:16" ht="38.25" x14ac:dyDescent="0.25">
      <c r="A366" s="8">
        <v>333</v>
      </c>
      <c r="B366" s="13" t="s">
        <v>380</v>
      </c>
      <c r="C366" s="14" t="s">
        <v>22</v>
      </c>
      <c r="D366" s="21"/>
      <c r="E366" s="14" t="s">
        <v>22</v>
      </c>
      <c r="F366" s="16" t="s">
        <v>21</v>
      </c>
      <c r="G366" s="16" t="s">
        <v>1582</v>
      </c>
      <c r="H366" s="17" t="s">
        <v>1241</v>
      </c>
      <c r="I366" s="17" t="s">
        <v>1241</v>
      </c>
      <c r="J366" s="16">
        <v>3</v>
      </c>
      <c r="K366" s="51">
        <v>46012</v>
      </c>
      <c r="L366" s="51" t="s">
        <v>1364</v>
      </c>
      <c r="M366" s="51" t="s">
        <v>22</v>
      </c>
      <c r="N366" s="51" t="s">
        <v>1243</v>
      </c>
      <c r="O366" s="51" t="s">
        <v>1004</v>
      </c>
      <c r="P366" s="16" t="s">
        <v>1241</v>
      </c>
    </row>
    <row r="367" spans="1:16" ht="25.5" x14ac:dyDescent="0.25">
      <c r="A367" s="8">
        <v>334</v>
      </c>
      <c r="B367" s="13" t="s">
        <v>381</v>
      </c>
      <c r="C367" s="14" t="s">
        <v>22</v>
      </c>
      <c r="D367" s="21"/>
      <c r="E367" s="14" t="s">
        <v>22</v>
      </c>
      <c r="F367" s="16" t="s">
        <v>21</v>
      </c>
      <c r="G367" s="16" t="s">
        <v>1583</v>
      </c>
      <c r="H367" s="17" t="s">
        <v>1241</v>
      </c>
      <c r="I367" s="17" t="s">
        <v>1241</v>
      </c>
      <c r="J367" s="16">
        <v>3</v>
      </c>
      <c r="K367" s="51">
        <v>46012</v>
      </c>
      <c r="L367" s="51" t="s">
        <v>1364</v>
      </c>
      <c r="M367" s="51" t="s">
        <v>22</v>
      </c>
      <c r="N367" s="51" t="s">
        <v>1243</v>
      </c>
      <c r="O367" s="51" t="s">
        <v>1004</v>
      </c>
      <c r="P367" s="16" t="s">
        <v>1241</v>
      </c>
    </row>
    <row r="368" spans="1:16" ht="38.25" x14ac:dyDescent="0.25">
      <c r="A368" s="54"/>
      <c r="B368" s="30" t="s">
        <v>942</v>
      </c>
      <c r="C368" s="34">
        <v>0</v>
      </c>
      <c r="D368" s="35">
        <v>0</v>
      </c>
      <c r="E368" s="34">
        <v>0</v>
      </c>
      <c r="F368" s="36">
        <v>5</v>
      </c>
      <c r="G368" s="36"/>
      <c r="H368" s="36"/>
      <c r="I368" s="36"/>
      <c r="J368" s="36" t="s">
        <v>22</v>
      </c>
      <c r="K368" s="55" t="s">
        <v>22</v>
      </c>
      <c r="L368" s="55" t="s">
        <v>22</v>
      </c>
      <c r="M368" s="55" t="s">
        <v>22</v>
      </c>
      <c r="N368" s="55" t="s">
        <v>22</v>
      </c>
      <c r="O368" s="55" t="s">
        <v>22</v>
      </c>
      <c r="P368" s="33"/>
    </row>
    <row r="369" spans="1:16" ht="102" x14ac:dyDescent="0.25">
      <c r="A369" s="8">
        <v>335</v>
      </c>
      <c r="B369" s="13" t="s">
        <v>382</v>
      </c>
      <c r="C369" s="14" t="s">
        <v>22</v>
      </c>
      <c r="D369" s="21"/>
      <c r="E369" s="14" t="s">
        <v>22</v>
      </c>
      <c r="F369" s="16" t="s">
        <v>21</v>
      </c>
      <c r="G369" s="16" t="s">
        <v>1584</v>
      </c>
      <c r="H369" s="17" t="s">
        <v>1241</v>
      </c>
      <c r="I369" s="17" t="s">
        <v>1241</v>
      </c>
      <c r="J369" s="16">
        <v>3</v>
      </c>
      <c r="K369" s="51">
        <v>46012</v>
      </c>
      <c r="L369" s="94" t="s">
        <v>1242</v>
      </c>
      <c r="M369" s="51" t="s">
        <v>22</v>
      </c>
      <c r="N369" s="51" t="s">
        <v>1243</v>
      </c>
      <c r="O369" s="51" t="s">
        <v>1067</v>
      </c>
      <c r="P369" s="16"/>
    </row>
    <row r="370" spans="1:16" ht="25.5" x14ac:dyDescent="0.25">
      <c r="A370" s="8">
        <v>336</v>
      </c>
      <c r="B370" s="13" t="s">
        <v>383</v>
      </c>
      <c r="C370" s="14" t="s">
        <v>22</v>
      </c>
      <c r="D370" s="21"/>
      <c r="E370" s="14" t="s">
        <v>22</v>
      </c>
      <c r="F370" s="16" t="s">
        <v>21</v>
      </c>
      <c r="G370" s="16" t="s">
        <v>1585</v>
      </c>
      <c r="H370" s="17" t="s">
        <v>1241</v>
      </c>
      <c r="I370" s="17" t="s">
        <v>1241</v>
      </c>
      <c r="J370" s="16">
        <v>3</v>
      </c>
      <c r="K370" s="51">
        <v>46012</v>
      </c>
      <c r="L370" s="94" t="s">
        <v>1242</v>
      </c>
      <c r="M370" s="51" t="s">
        <v>22</v>
      </c>
      <c r="N370" s="51" t="s">
        <v>1243</v>
      </c>
      <c r="O370" s="51" t="s">
        <v>1067</v>
      </c>
      <c r="P370" s="16"/>
    </row>
    <row r="371" spans="1:16" ht="38.25" x14ac:dyDescent="0.25">
      <c r="A371" s="8">
        <v>337</v>
      </c>
      <c r="B371" s="13" t="s">
        <v>384</v>
      </c>
      <c r="C371" s="14" t="s">
        <v>22</v>
      </c>
      <c r="D371" s="21"/>
      <c r="E371" s="14" t="s">
        <v>22</v>
      </c>
      <c r="F371" s="16" t="s">
        <v>21</v>
      </c>
      <c r="G371" s="16" t="s">
        <v>1586</v>
      </c>
      <c r="H371" s="17" t="s">
        <v>1241</v>
      </c>
      <c r="I371" s="17" t="s">
        <v>1241</v>
      </c>
      <c r="J371" s="16">
        <v>3</v>
      </c>
      <c r="K371" s="51">
        <v>46012</v>
      </c>
      <c r="L371" s="94" t="s">
        <v>1242</v>
      </c>
      <c r="M371" s="51" t="s">
        <v>22</v>
      </c>
      <c r="N371" s="51" t="s">
        <v>1243</v>
      </c>
      <c r="O371" s="51" t="s">
        <v>1067</v>
      </c>
      <c r="P371" s="16"/>
    </row>
    <row r="372" spans="1:16" ht="25.5" x14ac:dyDescent="0.25">
      <c r="A372" s="8">
        <v>338</v>
      </c>
      <c r="B372" s="13" t="s">
        <v>385</v>
      </c>
      <c r="C372" s="14" t="s">
        <v>22</v>
      </c>
      <c r="D372" s="21"/>
      <c r="E372" s="14" t="s">
        <v>22</v>
      </c>
      <c r="F372" s="16" t="s">
        <v>21</v>
      </c>
      <c r="G372" s="16" t="s">
        <v>1587</v>
      </c>
      <c r="H372" s="17" t="s">
        <v>1241</v>
      </c>
      <c r="I372" s="17" t="s">
        <v>1241</v>
      </c>
      <c r="J372" s="16">
        <v>3</v>
      </c>
      <c r="K372" s="51">
        <v>46012</v>
      </c>
      <c r="L372" s="94" t="s">
        <v>1242</v>
      </c>
      <c r="M372" s="51" t="s">
        <v>22</v>
      </c>
      <c r="N372" s="51" t="s">
        <v>1243</v>
      </c>
      <c r="O372" s="51" t="s">
        <v>1067</v>
      </c>
      <c r="P372" s="16"/>
    </row>
    <row r="373" spans="1:16" ht="38.25" x14ac:dyDescent="0.25">
      <c r="A373" s="8">
        <v>339</v>
      </c>
      <c r="B373" s="13" t="s">
        <v>386</v>
      </c>
      <c r="C373" s="14" t="s">
        <v>22</v>
      </c>
      <c r="D373" s="21"/>
      <c r="E373" s="14" t="s">
        <v>22</v>
      </c>
      <c r="F373" s="16" t="s">
        <v>21</v>
      </c>
      <c r="G373" s="16" t="s">
        <v>1588</v>
      </c>
      <c r="H373" s="17" t="s">
        <v>1241</v>
      </c>
      <c r="I373" s="17" t="s">
        <v>1241</v>
      </c>
      <c r="J373" s="16">
        <v>3</v>
      </c>
      <c r="K373" s="51">
        <v>46012</v>
      </c>
      <c r="L373" s="94" t="s">
        <v>1242</v>
      </c>
      <c r="M373" s="51" t="s">
        <v>22</v>
      </c>
      <c r="N373" s="51" t="s">
        <v>1243</v>
      </c>
      <c r="O373" s="51" t="s">
        <v>1067</v>
      </c>
      <c r="P373" s="16"/>
    </row>
    <row r="374" spans="1:16" ht="25.5" x14ac:dyDescent="0.25">
      <c r="A374" s="25"/>
      <c r="B374" s="9" t="s">
        <v>949</v>
      </c>
      <c r="C374" s="26">
        <v>2</v>
      </c>
      <c r="D374" s="24">
        <v>0</v>
      </c>
      <c r="E374" s="26">
        <v>0</v>
      </c>
      <c r="F374" s="25">
        <v>0</v>
      </c>
      <c r="G374" s="25"/>
      <c r="H374" s="25"/>
      <c r="I374" s="25"/>
      <c r="J374" s="25" t="s">
        <v>22</v>
      </c>
      <c r="K374" s="53" t="s">
        <v>22</v>
      </c>
      <c r="L374" s="53" t="s">
        <v>22</v>
      </c>
      <c r="M374" s="53" t="s">
        <v>22</v>
      </c>
      <c r="N374" s="53" t="s">
        <v>22</v>
      </c>
      <c r="O374" s="53" t="s">
        <v>22</v>
      </c>
      <c r="P374" s="25"/>
    </row>
    <row r="375" spans="1:16" ht="89.25" x14ac:dyDescent="0.25">
      <c r="A375" s="8">
        <v>340</v>
      </c>
      <c r="B375" s="13" t="s">
        <v>387</v>
      </c>
      <c r="C375" s="14" t="s">
        <v>21</v>
      </c>
      <c r="D375" s="21" t="s">
        <v>22</v>
      </c>
      <c r="E375" s="14" t="s">
        <v>22</v>
      </c>
      <c r="F375" s="16" t="s">
        <v>22</v>
      </c>
      <c r="G375" s="16" t="s">
        <v>1589</v>
      </c>
      <c r="H375" s="16" t="s">
        <v>1590</v>
      </c>
      <c r="I375" s="16" t="s">
        <v>1591</v>
      </c>
      <c r="J375" s="16">
        <v>2</v>
      </c>
      <c r="K375" s="51">
        <v>42725</v>
      </c>
      <c r="L375" s="51" t="s">
        <v>1002</v>
      </c>
      <c r="M375" s="51" t="s">
        <v>22</v>
      </c>
      <c r="N375" s="51" t="s">
        <v>1003</v>
      </c>
      <c r="O375" s="51" t="s">
        <v>1004</v>
      </c>
      <c r="P375" s="16" t="s">
        <v>1592</v>
      </c>
    </row>
    <row r="376" spans="1:16" ht="63.75" x14ac:dyDescent="0.25">
      <c r="A376" s="8">
        <v>341</v>
      </c>
      <c r="B376" s="13" t="s">
        <v>389</v>
      </c>
      <c r="C376" s="14" t="s">
        <v>21</v>
      </c>
      <c r="D376" s="21" t="s">
        <v>22</v>
      </c>
      <c r="E376" s="14" t="s">
        <v>22</v>
      </c>
      <c r="F376" s="16" t="s">
        <v>22</v>
      </c>
      <c r="G376" s="16" t="s">
        <v>1593</v>
      </c>
      <c r="H376" s="16" t="s">
        <v>1594</v>
      </c>
      <c r="I376" s="37" t="s">
        <v>1595</v>
      </c>
      <c r="J376" s="16">
        <v>2</v>
      </c>
      <c r="K376" s="51">
        <v>42725</v>
      </c>
      <c r="L376" s="51" t="s">
        <v>1002</v>
      </c>
      <c r="M376" s="51" t="s">
        <v>22</v>
      </c>
      <c r="N376" s="51" t="s">
        <v>1003</v>
      </c>
      <c r="O376" s="51" t="s">
        <v>1004</v>
      </c>
      <c r="P376" s="16" t="s">
        <v>1596</v>
      </c>
    </row>
    <row r="377" spans="1:16" x14ac:dyDescent="0.25">
      <c r="A377" s="25"/>
      <c r="B377" s="9" t="s">
        <v>953</v>
      </c>
      <c r="C377" s="26">
        <v>7</v>
      </c>
      <c r="D377" s="24">
        <v>0</v>
      </c>
      <c r="E377" s="26">
        <v>0</v>
      </c>
      <c r="F377" s="25">
        <v>0</v>
      </c>
      <c r="G377" s="25"/>
      <c r="H377" s="25"/>
      <c r="I377" s="25"/>
      <c r="J377" s="25" t="s">
        <v>22</v>
      </c>
      <c r="K377" s="53" t="s">
        <v>22</v>
      </c>
      <c r="L377" s="53" t="s">
        <v>22</v>
      </c>
      <c r="M377" s="53" t="s">
        <v>22</v>
      </c>
      <c r="N377" s="53" t="s">
        <v>22</v>
      </c>
      <c r="O377" s="53" t="s">
        <v>22</v>
      </c>
      <c r="P377" s="25"/>
    </row>
    <row r="378" spans="1:16" ht="38.25" x14ac:dyDescent="0.25">
      <c r="A378" s="8">
        <v>342</v>
      </c>
      <c r="B378" s="13" t="s">
        <v>391</v>
      </c>
      <c r="C378" s="14" t="s">
        <v>21</v>
      </c>
      <c r="D378" s="21" t="s">
        <v>22</v>
      </c>
      <c r="E378" s="14" t="s">
        <v>22</v>
      </c>
      <c r="F378" s="16" t="s">
        <v>22</v>
      </c>
      <c r="G378" s="16" t="s">
        <v>1597</v>
      </c>
      <c r="H378" s="16" t="s">
        <v>1590</v>
      </c>
      <c r="I378" s="16" t="s">
        <v>1598</v>
      </c>
      <c r="J378" s="16">
        <v>2</v>
      </c>
      <c r="K378" s="50">
        <v>42725</v>
      </c>
      <c r="L378" s="51" t="s">
        <v>1281</v>
      </c>
      <c r="M378" s="51" t="s">
        <v>21</v>
      </c>
      <c r="N378" s="51" t="s">
        <v>1003</v>
      </c>
      <c r="O378" s="51" t="s">
        <v>1067</v>
      </c>
      <c r="P378" s="16" t="s">
        <v>1599</v>
      </c>
    </row>
    <row r="379" spans="1:16" x14ac:dyDescent="0.25">
      <c r="A379" s="8">
        <v>343</v>
      </c>
      <c r="B379" s="13" t="s">
        <v>392</v>
      </c>
      <c r="C379" s="14" t="s">
        <v>21</v>
      </c>
      <c r="D379" s="21" t="s">
        <v>22</v>
      </c>
      <c r="E379" s="14" t="s">
        <v>22</v>
      </c>
      <c r="F379" s="16" t="s">
        <v>22</v>
      </c>
      <c r="G379" s="16" t="s">
        <v>1600</v>
      </c>
      <c r="H379" s="17" t="s">
        <v>1590</v>
      </c>
      <c r="I379" s="16" t="s">
        <v>1601</v>
      </c>
      <c r="J379" s="17">
        <v>2</v>
      </c>
      <c r="K379" s="50">
        <v>42725</v>
      </c>
      <c r="L379" s="50" t="s">
        <v>1002</v>
      </c>
      <c r="M379" s="50" t="s">
        <v>22</v>
      </c>
      <c r="N379" s="50" t="s">
        <v>1003</v>
      </c>
      <c r="O379" s="50" t="s">
        <v>1004</v>
      </c>
      <c r="P379" s="16" t="s">
        <v>1602</v>
      </c>
    </row>
    <row r="380" spans="1:16" x14ac:dyDescent="0.25">
      <c r="A380" s="8">
        <v>344</v>
      </c>
      <c r="B380" s="13" t="s">
        <v>393</v>
      </c>
      <c r="C380" s="14" t="s">
        <v>21</v>
      </c>
      <c r="D380" s="21" t="s">
        <v>22</v>
      </c>
      <c r="E380" s="14" t="s">
        <v>22</v>
      </c>
      <c r="F380" s="16" t="s">
        <v>22</v>
      </c>
      <c r="G380" s="16" t="s">
        <v>1603</v>
      </c>
      <c r="H380" s="17" t="s">
        <v>1590</v>
      </c>
      <c r="I380" s="17" t="s">
        <v>1604</v>
      </c>
      <c r="J380" s="17">
        <v>2</v>
      </c>
      <c r="K380" s="50">
        <v>42725</v>
      </c>
      <c r="L380" s="50" t="s">
        <v>1002</v>
      </c>
      <c r="M380" s="50" t="s">
        <v>22</v>
      </c>
      <c r="N380" s="50" t="s">
        <v>1003</v>
      </c>
      <c r="O380" s="50" t="s">
        <v>1004</v>
      </c>
      <c r="P380" s="16"/>
    </row>
    <row r="381" spans="1:16" x14ac:dyDescent="0.25">
      <c r="A381" s="8">
        <v>345</v>
      </c>
      <c r="B381" s="13" t="s">
        <v>394</v>
      </c>
      <c r="C381" s="14" t="s">
        <v>21</v>
      </c>
      <c r="D381" s="21" t="s">
        <v>22</v>
      </c>
      <c r="E381" s="14" t="s">
        <v>22</v>
      </c>
      <c r="F381" s="16" t="s">
        <v>22</v>
      </c>
      <c r="G381" s="16" t="s">
        <v>1605</v>
      </c>
      <c r="H381" s="17" t="s">
        <v>1590</v>
      </c>
      <c r="I381" s="17" t="s">
        <v>1606</v>
      </c>
      <c r="J381" s="17">
        <v>2</v>
      </c>
      <c r="K381" s="50">
        <v>42725</v>
      </c>
      <c r="L381" s="50" t="s">
        <v>1002</v>
      </c>
      <c r="M381" s="50" t="s">
        <v>22</v>
      </c>
      <c r="N381" s="50" t="s">
        <v>1003</v>
      </c>
      <c r="O381" s="50" t="s">
        <v>1004</v>
      </c>
      <c r="P381" s="16"/>
    </row>
    <row r="382" spans="1:16" x14ac:dyDescent="0.25">
      <c r="A382" s="8">
        <v>346</v>
      </c>
      <c r="B382" s="13" t="s">
        <v>395</v>
      </c>
      <c r="C382" s="14" t="s">
        <v>21</v>
      </c>
      <c r="D382" s="21" t="s">
        <v>22</v>
      </c>
      <c r="E382" s="14" t="s">
        <v>22</v>
      </c>
      <c r="F382" s="16" t="s">
        <v>22</v>
      </c>
      <c r="G382" s="16" t="s">
        <v>1607</v>
      </c>
      <c r="H382" s="17" t="s">
        <v>1590</v>
      </c>
      <c r="I382" s="17" t="s">
        <v>1608</v>
      </c>
      <c r="J382" s="17">
        <v>2</v>
      </c>
      <c r="K382" s="50">
        <v>42725</v>
      </c>
      <c r="L382" s="50" t="s">
        <v>1002</v>
      </c>
      <c r="M382" s="50" t="s">
        <v>22</v>
      </c>
      <c r="N382" s="50" t="s">
        <v>1003</v>
      </c>
      <c r="O382" s="50" t="s">
        <v>1004</v>
      </c>
      <c r="P382" s="16"/>
    </row>
    <row r="383" spans="1:16" x14ac:dyDescent="0.25">
      <c r="A383" s="8">
        <v>347</v>
      </c>
      <c r="B383" s="13" t="s">
        <v>396</v>
      </c>
      <c r="C383" s="14" t="s">
        <v>21</v>
      </c>
      <c r="D383" s="21" t="s">
        <v>22</v>
      </c>
      <c r="E383" s="14" t="s">
        <v>22</v>
      </c>
      <c r="F383" s="16" t="s">
        <v>22</v>
      </c>
      <c r="G383" s="16" t="s">
        <v>1609</v>
      </c>
      <c r="H383" s="17" t="s">
        <v>1590</v>
      </c>
      <c r="I383" s="17" t="s">
        <v>1610</v>
      </c>
      <c r="J383" s="17">
        <v>2</v>
      </c>
      <c r="K383" s="50">
        <v>42725</v>
      </c>
      <c r="L383" s="50" t="s">
        <v>1002</v>
      </c>
      <c r="M383" s="50" t="s">
        <v>22</v>
      </c>
      <c r="N383" s="50" t="s">
        <v>1003</v>
      </c>
      <c r="O383" s="50" t="s">
        <v>1004</v>
      </c>
      <c r="P383" s="16"/>
    </row>
    <row r="384" spans="1:16" x14ac:dyDescent="0.25">
      <c r="A384" s="8">
        <v>348</v>
      </c>
      <c r="B384" s="13" t="s">
        <v>397</v>
      </c>
      <c r="C384" s="14" t="s">
        <v>21</v>
      </c>
      <c r="D384" s="21" t="s">
        <v>22</v>
      </c>
      <c r="E384" s="14" t="s">
        <v>22</v>
      </c>
      <c r="F384" s="16" t="s">
        <v>22</v>
      </c>
      <c r="G384" s="16" t="s">
        <v>1611</v>
      </c>
      <c r="H384" s="17" t="s">
        <v>1590</v>
      </c>
      <c r="I384" s="17" t="s">
        <v>1612</v>
      </c>
      <c r="J384" s="17">
        <v>2</v>
      </c>
      <c r="K384" s="50">
        <v>42725</v>
      </c>
      <c r="L384" s="50" t="s">
        <v>1002</v>
      </c>
      <c r="M384" s="50" t="s">
        <v>22</v>
      </c>
      <c r="N384" s="50" t="s">
        <v>1003</v>
      </c>
      <c r="O384" s="50" t="s">
        <v>1004</v>
      </c>
      <c r="P384" s="16"/>
    </row>
    <row r="385" spans="1:16" x14ac:dyDescent="0.25">
      <c r="A385" s="25"/>
      <c r="B385" s="9" t="s">
        <v>962</v>
      </c>
      <c r="C385" s="26">
        <v>6</v>
      </c>
      <c r="D385" s="24">
        <v>0</v>
      </c>
      <c r="E385" s="26">
        <v>0</v>
      </c>
      <c r="F385" s="25">
        <v>0</v>
      </c>
      <c r="G385" s="25"/>
      <c r="H385" s="25"/>
      <c r="I385" s="25"/>
      <c r="J385" s="25" t="s">
        <v>22</v>
      </c>
      <c r="K385" s="53" t="s">
        <v>22</v>
      </c>
      <c r="L385" s="53" t="s">
        <v>22</v>
      </c>
      <c r="M385" s="53" t="s">
        <v>22</v>
      </c>
      <c r="N385" s="53" t="s">
        <v>22</v>
      </c>
      <c r="O385" s="53" t="s">
        <v>22</v>
      </c>
      <c r="P385" s="25"/>
    </row>
    <row r="386" spans="1:16" x14ac:dyDescent="0.25">
      <c r="A386" s="8">
        <v>349</v>
      </c>
      <c r="B386" s="13" t="s">
        <v>398</v>
      </c>
      <c r="C386" s="14" t="s">
        <v>21</v>
      </c>
      <c r="D386" s="21" t="s">
        <v>22</v>
      </c>
      <c r="E386" s="14" t="s">
        <v>22</v>
      </c>
      <c r="F386" s="16" t="s">
        <v>22</v>
      </c>
      <c r="G386" s="16" t="s">
        <v>1215</v>
      </c>
      <c r="H386" s="17" t="s">
        <v>1216</v>
      </c>
      <c r="I386" s="17" t="s">
        <v>1217</v>
      </c>
      <c r="J386" s="17">
        <v>1</v>
      </c>
      <c r="K386" s="50">
        <v>42634</v>
      </c>
      <c r="L386" s="50" t="s">
        <v>1002</v>
      </c>
      <c r="M386" s="50" t="s">
        <v>22</v>
      </c>
      <c r="N386" s="50" t="s">
        <v>1003</v>
      </c>
      <c r="O386" s="50" t="s">
        <v>1004</v>
      </c>
      <c r="P386" s="16"/>
    </row>
    <row r="387" spans="1:16" x14ac:dyDescent="0.25">
      <c r="A387" s="8">
        <v>350</v>
      </c>
      <c r="B387" s="13" t="s">
        <v>399</v>
      </c>
      <c r="C387" s="14" t="s">
        <v>21</v>
      </c>
      <c r="D387" s="21" t="s">
        <v>22</v>
      </c>
      <c r="E387" s="14" t="s">
        <v>22</v>
      </c>
      <c r="F387" s="16" t="s">
        <v>22</v>
      </c>
      <c r="G387" s="16" t="s">
        <v>1613</v>
      </c>
      <c r="H387" s="17" t="s">
        <v>1431</v>
      </c>
      <c r="I387" s="17" t="s">
        <v>1434</v>
      </c>
      <c r="J387" s="17">
        <v>1</v>
      </c>
      <c r="K387" s="50">
        <v>42634</v>
      </c>
      <c r="L387" s="50" t="s">
        <v>1002</v>
      </c>
      <c r="M387" s="50" t="s">
        <v>22</v>
      </c>
      <c r="N387" s="50" t="s">
        <v>1003</v>
      </c>
      <c r="O387" s="50" t="s">
        <v>1004</v>
      </c>
      <c r="P387" s="16"/>
    </row>
    <row r="388" spans="1:16" x14ac:dyDescent="0.25">
      <c r="A388" s="8">
        <v>351</v>
      </c>
      <c r="B388" s="13" t="s">
        <v>400</v>
      </c>
      <c r="C388" s="14" t="s">
        <v>21</v>
      </c>
      <c r="D388" s="21" t="s">
        <v>22</v>
      </c>
      <c r="E388" s="14" t="s">
        <v>22</v>
      </c>
      <c r="F388" s="16" t="s">
        <v>22</v>
      </c>
      <c r="G388" s="16" t="s">
        <v>1614</v>
      </c>
      <c r="H388" s="17" t="s">
        <v>1615</v>
      </c>
      <c r="I388" s="17" t="s">
        <v>1616</v>
      </c>
      <c r="J388" s="17">
        <v>1</v>
      </c>
      <c r="K388" s="50">
        <v>42634</v>
      </c>
      <c r="L388" s="50" t="s">
        <v>1002</v>
      </c>
      <c r="M388" s="50" t="s">
        <v>22</v>
      </c>
      <c r="N388" s="50" t="s">
        <v>1003</v>
      </c>
      <c r="O388" s="50" t="s">
        <v>1004</v>
      </c>
      <c r="P388" s="16"/>
    </row>
    <row r="389" spans="1:16" x14ac:dyDescent="0.25">
      <c r="A389" s="8">
        <v>352</v>
      </c>
      <c r="B389" s="13" t="s">
        <v>401</v>
      </c>
      <c r="C389" s="14" t="s">
        <v>21</v>
      </c>
      <c r="D389" s="21" t="s">
        <v>22</v>
      </c>
      <c r="E389" s="14" t="s">
        <v>22</v>
      </c>
      <c r="F389" s="16" t="s">
        <v>22</v>
      </c>
      <c r="G389" s="16" t="s">
        <v>1617</v>
      </c>
      <c r="H389" s="17" t="s">
        <v>1446</v>
      </c>
      <c r="I389" s="17" t="s">
        <v>1447</v>
      </c>
      <c r="J389" s="17">
        <v>1</v>
      </c>
      <c r="K389" s="50">
        <v>42634</v>
      </c>
      <c r="L389" s="50" t="s">
        <v>1002</v>
      </c>
      <c r="M389" s="50" t="s">
        <v>22</v>
      </c>
      <c r="N389" s="50" t="s">
        <v>1003</v>
      </c>
      <c r="O389" s="50" t="s">
        <v>1004</v>
      </c>
      <c r="P389" s="16"/>
    </row>
    <row r="390" spans="1:16" x14ac:dyDescent="0.25">
      <c r="A390" s="8">
        <v>353</v>
      </c>
      <c r="B390" s="38" t="s">
        <v>402</v>
      </c>
      <c r="C390" s="14" t="s">
        <v>21</v>
      </c>
      <c r="D390" s="15" t="s">
        <v>22</v>
      </c>
      <c r="E390" s="14" t="s">
        <v>22</v>
      </c>
      <c r="F390" s="16" t="s">
        <v>22</v>
      </c>
      <c r="G390" s="16" t="s">
        <v>1618</v>
      </c>
      <c r="H390" s="17" t="s">
        <v>1619</v>
      </c>
      <c r="I390" s="16" t="s">
        <v>1620</v>
      </c>
      <c r="J390" s="17">
        <v>1</v>
      </c>
      <c r="K390" s="50">
        <v>42634</v>
      </c>
      <c r="L390" s="50" t="s">
        <v>1002</v>
      </c>
      <c r="M390" s="50" t="s">
        <v>22</v>
      </c>
      <c r="N390" s="50" t="s">
        <v>1003</v>
      </c>
      <c r="O390" s="50" t="s">
        <v>1004</v>
      </c>
      <c r="P390" s="16"/>
    </row>
    <row r="391" spans="1:16" x14ac:dyDescent="0.25">
      <c r="A391" s="8">
        <v>354</v>
      </c>
      <c r="B391" s="38" t="s">
        <v>403</v>
      </c>
      <c r="C391" s="14" t="s">
        <v>21</v>
      </c>
      <c r="D391" s="15" t="s">
        <v>22</v>
      </c>
      <c r="E391" s="14" t="s">
        <v>22</v>
      </c>
      <c r="F391" s="16" t="s">
        <v>22</v>
      </c>
      <c r="G391" s="16" t="s">
        <v>1621</v>
      </c>
      <c r="H391" s="17" t="s">
        <v>1619</v>
      </c>
      <c r="I391" s="16" t="s">
        <v>1153</v>
      </c>
      <c r="J391" s="17">
        <v>1</v>
      </c>
      <c r="K391" s="50">
        <v>42634</v>
      </c>
      <c r="L391" s="50" t="s">
        <v>1002</v>
      </c>
      <c r="M391" s="50" t="s">
        <v>22</v>
      </c>
      <c r="N391" s="50" t="s">
        <v>1003</v>
      </c>
      <c r="O391" s="50" t="s">
        <v>1004</v>
      </c>
      <c r="P391" s="16"/>
    </row>
    <row r="392" spans="1:16" x14ac:dyDescent="0.25">
      <c r="A392" s="25"/>
      <c r="B392" s="9" t="s">
        <v>970</v>
      </c>
      <c r="C392" s="26">
        <v>4</v>
      </c>
      <c r="D392" s="24">
        <v>0</v>
      </c>
      <c r="E392" s="26">
        <v>0</v>
      </c>
      <c r="F392" s="25">
        <v>0</v>
      </c>
      <c r="G392" s="25"/>
      <c r="H392" s="25"/>
      <c r="I392" s="25"/>
      <c r="J392" s="25" t="s">
        <v>22</v>
      </c>
      <c r="K392" s="53" t="s">
        <v>22</v>
      </c>
      <c r="L392" s="53" t="s">
        <v>22</v>
      </c>
      <c r="M392" s="53" t="s">
        <v>22</v>
      </c>
      <c r="N392" s="53" t="s">
        <v>22</v>
      </c>
      <c r="O392" s="53" t="s">
        <v>22</v>
      </c>
      <c r="P392" s="25"/>
    </row>
    <row r="393" spans="1:16" x14ac:dyDescent="0.25">
      <c r="A393" s="8">
        <v>355</v>
      </c>
      <c r="B393" s="13" t="s">
        <v>404</v>
      </c>
      <c r="C393" s="14" t="s">
        <v>21</v>
      </c>
      <c r="D393" s="21" t="s">
        <v>22</v>
      </c>
      <c r="E393" s="14" t="s">
        <v>22</v>
      </c>
      <c r="F393" s="16" t="s">
        <v>22</v>
      </c>
      <c r="G393" s="16" t="s">
        <v>1218</v>
      </c>
      <c r="H393" s="17" t="s">
        <v>1219</v>
      </c>
      <c r="I393" s="17" t="s">
        <v>1220</v>
      </c>
      <c r="J393" s="17">
        <v>1</v>
      </c>
      <c r="K393" s="50">
        <v>42634</v>
      </c>
      <c r="L393" s="50" t="s">
        <v>1002</v>
      </c>
      <c r="M393" s="50" t="s">
        <v>22</v>
      </c>
      <c r="N393" s="50" t="s">
        <v>1003</v>
      </c>
      <c r="O393" s="50" t="s">
        <v>1004</v>
      </c>
      <c r="P393" s="16"/>
    </row>
    <row r="394" spans="1:16" x14ac:dyDescent="0.25">
      <c r="A394" s="8">
        <v>356</v>
      </c>
      <c r="B394" s="13" t="s">
        <v>405</v>
      </c>
      <c r="C394" s="14" t="s">
        <v>21</v>
      </c>
      <c r="D394" s="21" t="s">
        <v>22</v>
      </c>
      <c r="E394" s="14" t="s">
        <v>22</v>
      </c>
      <c r="F394" s="16" t="s">
        <v>22</v>
      </c>
      <c r="G394" s="16" t="s">
        <v>1622</v>
      </c>
      <c r="H394" s="17" t="s">
        <v>1219</v>
      </c>
      <c r="I394" s="17" t="s">
        <v>1623</v>
      </c>
      <c r="J394" s="17">
        <v>1</v>
      </c>
      <c r="K394" s="50">
        <v>42634</v>
      </c>
      <c r="L394" s="50" t="s">
        <v>1002</v>
      </c>
      <c r="M394" s="50" t="s">
        <v>22</v>
      </c>
      <c r="N394" s="50" t="s">
        <v>1003</v>
      </c>
      <c r="O394" s="50" t="s">
        <v>1004</v>
      </c>
      <c r="P394" s="16"/>
    </row>
    <row r="395" spans="1:16" x14ac:dyDescent="0.25">
      <c r="A395" s="8">
        <v>357</v>
      </c>
      <c r="B395" s="13" t="s">
        <v>406</v>
      </c>
      <c r="C395" s="14" t="s">
        <v>21</v>
      </c>
      <c r="D395" s="21" t="s">
        <v>22</v>
      </c>
      <c r="E395" s="14" t="s">
        <v>22</v>
      </c>
      <c r="F395" s="16" t="s">
        <v>22</v>
      </c>
      <c r="G395" s="16" t="s">
        <v>1624</v>
      </c>
      <c r="H395" s="17" t="s">
        <v>1219</v>
      </c>
      <c r="I395" s="17" t="s">
        <v>1625</v>
      </c>
      <c r="J395" s="17">
        <v>1</v>
      </c>
      <c r="K395" s="50">
        <v>42634</v>
      </c>
      <c r="L395" s="50" t="s">
        <v>1002</v>
      </c>
      <c r="M395" s="50" t="s">
        <v>22</v>
      </c>
      <c r="N395" s="50" t="s">
        <v>1003</v>
      </c>
      <c r="O395" s="50" t="s">
        <v>1004</v>
      </c>
      <c r="P395" s="16"/>
    </row>
    <row r="396" spans="1:16" x14ac:dyDescent="0.25">
      <c r="A396" s="8">
        <v>358</v>
      </c>
      <c r="B396" s="13" t="s">
        <v>407</v>
      </c>
      <c r="C396" s="14" t="s">
        <v>21</v>
      </c>
      <c r="D396" s="21" t="s">
        <v>22</v>
      </c>
      <c r="E396" s="14" t="s">
        <v>22</v>
      </c>
      <c r="F396" s="16" t="s">
        <v>22</v>
      </c>
      <c r="G396" s="16" t="s">
        <v>1626</v>
      </c>
      <c r="H396" s="17" t="s">
        <v>1219</v>
      </c>
      <c r="I396" s="17" t="s">
        <v>1627</v>
      </c>
      <c r="J396" s="17">
        <v>1</v>
      </c>
      <c r="K396" s="50">
        <v>42634</v>
      </c>
      <c r="L396" s="50" t="s">
        <v>1002</v>
      </c>
      <c r="M396" s="50" t="s">
        <v>22</v>
      </c>
      <c r="N396" s="50" t="s">
        <v>1003</v>
      </c>
      <c r="O396" s="50" t="s">
        <v>1004</v>
      </c>
      <c r="P396" s="16"/>
    </row>
    <row r="397" spans="1:16" x14ac:dyDescent="0.25">
      <c r="A397" s="25"/>
      <c r="B397" s="9" t="s">
        <v>975</v>
      </c>
      <c r="C397" s="26">
        <v>4</v>
      </c>
      <c r="D397" s="24">
        <v>0</v>
      </c>
      <c r="E397" s="26">
        <v>1</v>
      </c>
      <c r="F397" s="25">
        <v>0</v>
      </c>
      <c r="G397" s="25"/>
      <c r="H397" s="25"/>
      <c r="I397" s="25"/>
      <c r="J397" s="25" t="s">
        <v>22</v>
      </c>
      <c r="K397" s="53" t="s">
        <v>22</v>
      </c>
      <c r="L397" s="53" t="s">
        <v>22</v>
      </c>
      <c r="M397" s="53" t="s">
        <v>22</v>
      </c>
      <c r="N397" s="53" t="s">
        <v>22</v>
      </c>
      <c r="O397" s="53" t="s">
        <v>22</v>
      </c>
      <c r="P397" s="25"/>
    </row>
    <row r="398" spans="1:16" x14ac:dyDescent="0.25">
      <c r="A398" s="8">
        <v>359</v>
      </c>
      <c r="B398" s="13" t="s">
        <v>408</v>
      </c>
      <c r="C398" s="14" t="s">
        <v>21</v>
      </c>
      <c r="D398" s="21" t="s">
        <v>22</v>
      </c>
      <c r="E398" s="14" t="s">
        <v>22</v>
      </c>
      <c r="F398" s="16" t="s">
        <v>22</v>
      </c>
      <c r="G398" s="16" t="s">
        <v>1628</v>
      </c>
      <c r="H398" s="16" t="s">
        <v>1216</v>
      </c>
      <c r="I398" s="16" t="s">
        <v>1629</v>
      </c>
      <c r="J398" s="16">
        <v>2</v>
      </c>
      <c r="K398" s="51">
        <v>42725</v>
      </c>
      <c r="L398" s="51" t="s">
        <v>1002</v>
      </c>
      <c r="M398" s="51" t="s">
        <v>22</v>
      </c>
      <c r="N398" s="51" t="s">
        <v>1003</v>
      </c>
      <c r="O398" s="51" t="s">
        <v>1004</v>
      </c>
      <c r="P398" s="16"/>
    </row>
    <row r="399" spans="1:16" x14ac:dyDescent="0.25">
      <c r="A399" s="8">
        <v>360</v>
      </c>
      <c r="B399" s="13" t="s">
        <v>409</v>
      </c>
      <c r="C399" s="14"/>
      <c r="D399" s="21" t="s">
        <v>22</v>
      </c>
      <c r="E399" s="14" t="s">
        <v>21</v>
      </c>
      <c r="F399" s="16" t="s">
        <v>22</v>
      </c>
      <c r="G399" s="16" t="s">
        <v>1630</v>
      </c>
      <c r="H399" s="16" t="s">
        <v>1219</v>
      </c>
      <c r="I399" s="16" t="s">
        <v>1631</v>
      </c>
      <c r="J399" s="16">
        <v>3</v>
      </c>
      <c r="K399" s="51">
        <v>46012</v>
      </c>
      <c r="L399" s="51" t="s">
        <v>1281</v>
      </c>
      <c r="M399" s="51" t="s">
        <v>21</v>
      </c>
      <c r="N399" s="51" t="s">
        <v>1003</v>
      </c>
      <c r="O399" s="51" t="s">
        <v>1067</v>
      </c>
      <c r="P399" s="16"/>
    </row>
    <row r="400" spans="1:16" x14ac:dyDescent="0.25">
      <c r="A400" s="8">
        <v>361</v>
      </c>
      <c r="B400" s="13" t="s">
        <v>411</v>
      </c>
      <c r="C400" s="14" t="s">
        <v>21</v>
      </c>
      <c r="D400" s="21" t="s">
        <v>22</v>
      </c>
      <c r="E400" s="14" t="s">
        <v>22</v>
      </c>
      <c r="F400" s="16" t="s">
        <v>22</v>
      </c>
      <c r="G400" s="16" t="s">
        <v>1632</v>
      </c>
      <c r="H400" s="16" t="s">
        <v>1633</v>
      </c>
      <c r="I400" s="16" t="s">
        <v>1634</v>
      </c>
      <c r="J400" s="16">
        <v>2</v>
      </c>
      <c r="K400" s="51">
        <v>42725</v>
      </c>
      <c r="L400" s="51" t="s">
        <v>1002</v>
      </c>
      <c r="M400" s="51" t="s">
        <v>22</v>
      </c>
      <c r="N400" s="51" t="s">
        <v>1003</v>
      </c>
      <c r="O400" s="51" t="s">
        <v>1004</v>
      </c>
      <c r="P400" s="16"/>
    </row>
    <row r="401" spans="1:16" x14ac:dyDescent="0.25">
      <c r="A401" s="8">
        <v>362</v>
      </c>
      <c r="B401" s="13" t="s">
        <v>412</v>
      </c>
      <c r="C401" s="14" t="s">
        <v>21</v>
      </c>
      <c r="D401" s="21"/>
      <c r="E401" s="14" t="s">
        <v>22</v>
      </c>
      <c r="F401" s="16" t="s">
        <v>22</v>
      </c>
      <c r="G401" s="16" t="s">
        <v>1635</v>
      </c>
      <c r="H401" s="16" t="s">
        <v>1633</v>
      </c>
      <c r="I401" s="16" t="s">
        <v>1636</v>
      </c>
      <c r="J401" s="16">
        <v>2</v>
      </c>
      <c r="K401" s="51">
        <v>42725</v>
      </c>
      <c r="L401" s="51" t="s">
        <v>1002</v>
      </c>
      <c r="M401" s="51" t="s">
        <v>22</v>
      </c>
      <c r="N401" s="51" t="s">
        <v>1003</v>
      </c>
      <c r="O401" s="51" t="s">
        <v>1004</v>
      </c>
      <c r="P401" s="16"/>
    </row>
    <row r="402" spans="1:16" x14ac:dyDescent="0.25">
      <c r="A402" s="8">
        <v>363</v>
      </c>
      <c r="B402" s="13" t="s">
        <v>413</v>
      </c>
      <c r="C402" s="14" t="s">
        <v>21</v>
      </c>
      <c r="D402" s="21"/>
      <c r="E402" s="14" t="s">
        <v>22</v>
      </c>
      <c r="F402" s="16" t="s">
        <v>22</v>
      </c>
      <c r="G402" s="16" t="s">
        <v>1637</v>
      </c>
      <c r="H402" s="16" t="s">
        <v>1633</v>
      </c>
      <c r="I402" s="16" t="s">
        <v>1638</v>
      </c>
      <c r="J402" s="16">
        <v>2</v>
      </c>
      <c r="K402" s="51">
        <v>42725</v>
      </c>
      <c r="L402" s="51" t="s">
        <v>1002</v>
      </c>
      <c r="M402" s="51" t="s">
        <v>22</v>
      </c>
      <c r="N402" s="51" t="s">
        <v>1003</v>
      </c>
      <c r="O402" s="51" t="s">
        <v>1004</v>
      </c>
      <c r="P402" s="16"/>
    </row>
    <row r="403" spans="1:16" x14ac:dyDescent="0.25">
      <c r="A403" s="25"/>
      <c r="B403" s="9" t="s">
        <v>981</v>
      </c>
      <c r="C403" s="26">
        <v>7</v>
      </c>
      <c r="D403" s="24">
        <v>0</v>
      </c>
      <c r="E403" s="26">
        <v>0</v>
      </c>
      <c r="F403" s="25">
        <v>0</v>
      </c>
      <c r="G403" s="25"/>
      <c r="H403" s="25"/>
      <c r="I403" s="25"/>
      <c r="J403" s="25" t="s">
        <v>22</v>
      </c>
      <c r="K403" s="53" t="s">
        <v>22</v>
      </c>
      <c r="L403" s="53" t="s">
        <v>22</v>
      </c>
      <c r="M403" s="53" t="s">
        <v>22</v>
      </c>
      <c r="N403" s="53" t="s">
        <v>22</v>
      </c>
      <c r="O403" s="53" t="s">
        <v>22</v>
      </c>
      <c r="P403" s="25"/>
    </row>
    <row r="404" spans="1:16" x14ac:dyDescent="0.25">
      <c r="A404" s="8">
        <v>364</v>
      </c>
      <c r="B404" s="13" t="s">
        <v>414</v>
      </c>
      <c r="C404" s="27" t="s">
        <v>21</v>
      </c>
      <c r="D404" s="21" t="s">
        <v>22</v>
      </c>
      <c r="E404" s="27" t="s">
        <v>22</v>
      </c>
      <c r="F404" s="17" t="s">
        <v>22</v>
      </c>
      <c r="G404" s="17" t="s">
        <v>1639</v>
      </c>
      <c r="H404" s="16" t="s">
        <v>1640</v>
      </c>
      <c r="I404" s="16" t="s">
        <v>1641</v>
      </c>
      <c r="J404" s="17">
        <v>2</v>
      </c>
      <c r="K404" s="50">
        <v>42725</v>
      </c>
      <c r="L404" s="50" t="s">
        <v>1002</v>
      </c>
      <c r="M404" s="50" t="s">
        <v>22</v>
      </c>
      <c r="N404" s="50" t="s">
        <v>1003</v>
      </c>
      <c r="O404" s="50" t="s">
        <v>1004</v>
      </c>
      <c r="P404" s="16"/>
    </row>
    <row r="405" spans="1:16" ht="63.75" x14ac:dyDescent="0.25">
      <c r="A405" s="8">
        <v>365</v>
      </c>
      <c r="B405" s="13" t="s">
        <v>415</v>
      </c>
      <c r="C405" s="27" t="s">
        <v>21</v>
      </c>
      <c r="D405" s="21" t="s">
        <v>22</v>
      </c>
      <c r="E405" s="27" t="s">
        <v>22</v>
      </c>
      <c r="F405" s="17" t="s">
        <v>22</v>
      </c>
      <c r="G405" s="16" t="s">
        <v>1202</v>
      </c>
      <c r="H405" s="16" t="s">
        <v>1640</v>
      </c>
      <c r="I405" s="16" t="s">
        <v>1642</v>
      </c>
      <c r="J405" s="17" t="s">
        <v>1202</v>
      </c>
      <c r="K405" s="50" t="s">
        <v>1202</v>
      </c>
      <c r="L405" s="50" t="s">
        <v>1202</v>
      </c>
      <c r="M405" s="50" t="s">
        <v>22</v>
      </c>
      <c r="N405" s="50" t="s">
        <v>1003</v>
      </c>
      <c r="O405" s="17" t="s">
        <v>1067</v>
      </c>
      <c r="P405" s="16" t="s">
        <v>1643</v>
      </c>
    </row>
    <row r="406" spans="1:16" ht="25.5" x14ac:dyDescent="0.25">
      <c r="A406" s="8">
        <v>366</v>
      </c>
      <c r="B406" s="13" t="s">
        <v>416</v>
      </c>
      <c r="C406" s="27" t="s">
        <v>21</v>
      </c>
      <c r="D406" s="21" t="s">
        <v>22</v>
      </c>
      <c r="E406" s="27" t="s">
        <v>22</v>
      </c>
      <c r="F406" s="17" t="s">
        <v>22</v>
      </c>
      <c r="G406" s="17" t="s">
        <v>1644</v>
      </c>
      <c r="H406" s="16" t="s">
        <v>1640</v>
      </c>
      <c r="I406" s="16" t="s">
        <v>1645</v>
      </c>
      <c r="J406" s="17">
        <v>2</v>
      </c>
      <c r="K406" s="50">
        <v>42725</v>
      </c>
      <c r="L406" s="50" t="s">
        <v>1002</v>
      </c>
      <c r="M406" s="50" t="s">
        <v>22</v>
      </c>
      <c r="N406" s="50" t="s">
        <v>1003</v>
      </c>
      <c r="O406" s="50" t="s">
        <v>1004</v>
      </c>
      <c r="P406" s="16"/>
    </row>
    <row r="407" spans="1:16" x14ac:dyDescent="0.25">
      <c r="A407" s="8">
        <v>367</v>
      </c>
      <c r="B407" s="13" t="s">
        <v>417</v>
      </c>
      <c r="C407" s="27" t="s">
        <v>21</v>
      </c>
      <c r="D407" s="21" t="s">
        <v>22</v>
      </c>
      <c r="E407" s="27" t="s">
        <v>22</v>
      </c>
      <c r="F407" s="17" t="s">
        <v>22</v>
      </c>
      <c r="G407" s="17" t="s">
        <v>1156</v>
      </c>
      <c r="H407" s="16" t="s">
        <v>1646</v>
      </c>
      <c r="I407" s="16" t="s">
        <v>1157</v>
      </c>
      <c r="J407" s="17">
        <v>2</v>
      </c>
      <c r="K407" s="50">
        <v>42725</v>
      </c>
      <c r="L407" s="50" t="s">
        <v>1002</v>
      </c>
      <c r="M407" s="50" t="s">
        <v>22</v>
      </c>
      <c r="N407" s="50" t="s">
        <v>1003</v>
      </c>
      <c r="O407" s="50" t="s">
        <v>1004</v>
      </c>
      <c r="P407" s="16"/>
    </row>
    <row r="408" spans="1:16" x14ac:dyDescent="0.25">
      <c r="A408" s="8">
        <v>368</v>
      </c>
      <c r="B408" s="13" t="s">
        <v>418</v>
      </c>
      <c r="C408" s="27" t="s">
        <v>21</v>
      </c>
      <c r="D408" s="21" t="s">
        <v>22</v>
      </c>
      <c r="E408" s="27" t="s">
        <v>22</v>
      </c>
      <c r="F408" s="17" t="s">
        <v>22</v>
      </c>
      <c r="G408" s="17" t="s">
        <v>1149</v>
      </c>
      <c r="H408" s="16" t="s">
        <v>1646</v>
      </c>
      <c r="I408" s="16" t="s">
        <v>1151</v>
      </c>
      <c r="J408" s="17">
        <v>2</v>
      </c>
      <c r="K408" s="50">
        <v>42725</v>
      </c>
      <c r="L408" s="50" t="s">
        <v>1002</v>
      </c>
      <c r="M408" s="50" t="s">
        <v>22</v>
      </c>
      <c r="N408" s="50" t="s">
        <v>1003</v>
      </c>
      <c r="O408" s="50" t="s">
        <v>1004</v>
      </c>
      <c r="P408" s="16"/>
    </row>
    <row r="409" spans="1:16" x14ac:dyDescent="0.25">
      <c r="A409" s="8">
        <v>369</v>
      </c>
      <c r="B409" s="57" t="s">
        <v>419</v>
      </c>
      <c r="C409" s="27" t="s">
        <v>21</v>
      </c>
      <c r="D409" s="21" t="s">
        <v>22</v>
      </c>
      <c r="E409" s="27" t="s">
        <v>22</v>
      </c>
      <c r="F409" s="17" t="s">
        <v>22</v>
      </c>
      <c r="G409" s="17" t="s">
        <v>1152</v>
      </c>
      <c r="H409" s="16" t="s">
        <v>1646</v>
      </c>
      <c r="I409" s="16" t="s">
        <v>1153</v>
      </c>
      <c r="J409" s="17">
        <v>2</v>
      </c>
      <c r="K409" s="50">
        <v>42725</v>
      </c>
      <c r="L409" s="50" t="s">
        <v>1002</v>
      </c>
      <c r="M409" s="50" t="s">
        <v>22</v>
      </c>
      <c r="N409" s="50" t="s">
        <v>1003</v>
      </c>
      <c r="O409" s="50" t="s">
        <v>1004</v>
      </c>
      <c r="P409" s="16"/>
    </row>
    <row r="410" spans="1:16" ht="13.5" thickBot="1" x14ac:dyDescent="0.3">
      <c r="A410" s="58">
        <v>370</v>
      </c>
      <c r="B410" s="40" t="s">
        <v>420</v>
      </c>
      <c r="C410" s="41" t="s">
        <v>21</v>
      </c>
      <c r="D410" s="42" t="s">
        <v>22</v>
      </c>
      <c r="E410" s="41" t="s">
        <v>22</v>
      </c>
      <c r="F410" s="43" t="s">
        <v>22</v>
      </c>
      <c r="G410" s="43" t="s">
        <v>1154</v>
      </c>
      <c r="H410" s="43" t="s">
        <v>1646</v>
      </c>
      <c r="I410" s="43" t="s">
        <v>1155</v>
      </c>
      <c r="J410" s="43">
        <v>2</v>
      </c>
      <c r="K410" s="56">
        <v>42725</v>
      </c>
      <c r="L410" s="56" t="s">
        <v>1002</v>
      </c>
      <c r="M410" s="56" t="s">
        <v>22</v>
      </c>
      <c r="N410" s="56" t="s">
        <v>1003</v>
      </c>
      <c r="O410" s="56" t="s">
        <v>1004</v>
      </c>
      <c r="P410" s="44"/>
    </row>
    <row r="411" spans="1:16" ht="13.5" thickTop="1" x14ac:dyDescent="0.25"/>
  </sheetData>
  <mergeCells count="13">
    <mergeCell ref="M1:M2"/>
    <mergeCell ref="N1:N2"/>
    <mergeCell ref="O1:O2"/>
    <mergeCell ref="H1:H2"/>
    <mergeCell ref="I1:I2"/>
    <mergeCell ref="J1:J2"/>
    <mergeCell ref="K1:K2"/>
    <mergeCell ref="L1:L2"/>
    <mergeCell ref="C1:D1"/>
    <mergeCell ref="E1:F1"/>
    <mergeCell ref="A1:A2"/>
    <mergeCell ref="B1:B2"/>
    <mergeCell ref="G1: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2024-10-16T17:57:21+00:00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d329a7cb-a26a-4a2a-b3c0-532d4db3069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1FF704560E864C95E9651F0E5EE9D2" ma:contentTypeVersion="13" ma:contentTypeDescription="Create a new document." ma:contentTypeScope="" ma:versionID="ecd500c697b43d001d5de140aa9aa35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d329a7cb-a26a-4a2a-b3c0-532d4db30699" targetNamespace="http://schemas.microsoft.com/office/2006/metadata/properties" ma:root="true" ma:fieldsID="3b69986b36ea5cb5c2515bcc290770fe" ns1:_="" ns2:_="" ns3:_="" ns4:_="" ns5:_="">
    <xsd:import namespace="http://schemas.microsoft.com/sharepoint/v3"/>
    <xsd:import namespace="4ffa91fb-a0ff-4ac5-b2db-65c790d184a4"/>
    <xsd:import namespace="http://schemas.microsoft.com/sharepoint.v3"/>
    <xsd:import namespace="http://schemas.microsoft.com/sharepoint/v3/fields"/>
    <xsd:import namespace="d329a7cb-a26a-4a2a-b3c0-532d4db3069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SearchProperties" minOccurs="0"/>
                <xsd:element ref="ns5:MediaServiceObjectDetectorVersions" minOccurs="0"/>
                <xsd:element ref="ns5:lcf76f155ced4ddcb4097134ff3c332f" minOccurs="0"/>
                <xsd:element ref="ns5:MediaServiceDateTaken" minOccurs="0"/>
                <xsd:element ref="ns5:MediaServiceGenerationTime" minOccurs="0"/>
                <xsd:element ref="ns5:MediaServiceEventHashCode" minOccurs="0"/>
                <xsd:element ref="ns5:MediaServiceOCR"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573caa62-923f-4940-a496-31b3032b44ff}" ma:internalName="TaxCatchAllLabel" ma:readOnly="true" ma:showField="CatchAllDataLabel" ma:web="6edc731b-fd19-41f8-963d-76737410b9f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573caa62-923f-4940-a496-31b3032b44ff}" ma:internalName="TaxCatchAll" ma:showField="CatchAllData" ma:web="6edc731b-fd19-41f8-963d-76737410b9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29a7cb-a26a-4a2a-b3c0-532d4db30699"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DateTaken" ma:index="34" nillable="true" ma:displayName="MediaServiceDateTaken" ma:hidden="true" ma:indexed="true" ma:internalName="MediaServiceDateTaken"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AA53C825-5EB2-44CC-9767-5A6CCD15BA43}">
  <ds:schemaRefs>
    <ds:schemaRef ds:uri="http://schemas.microsoft.com/sharepoint/v3/contenttype/forms"/>
  </ds:schemaRefs>
</ds:datastoreItem>
</file>

<file path=customXml/itemProps2.xml><?xml version="1.0" encoding="utf-8"?>
<ds:datastoreItem xmlns:ds="http://schemas.openxmlformats.org/officeDocument/2006/customXml" ds:itemID="{15914246-2204-4155-B24E-F70B67EBE585}">
  <ds:schemaRefs>
    <ds:schemaRef ds:uri="http://purl.org/dc/elements/1.1/"/>
    <ds:schemaRef ds:uri="d329a7cb-a26a-4a2a-b3c0-532d4db30699"/>
    <ds:schemaRef ds:uri="http://schemas.openxmlformats.org/package/2006/metadata/core-properties"/>
    <ds:schemaRef ds:uri="http://schemas.microsoft.com/office/2006/metadata/properties"/>
    <ds:schemaRef ds:uri="4ffa91fb-a0ff-4ac5-b2db-65c790d184a4"/>
    <ds:schemaRef ds:uri="http://schemas.microsoft.com/office/2006/documentManagement/types"/>
    <ds:schemaRef ds:uri="http://schemas.microsoft.com/office/infopath/2007/PartnerControls"/>
    <ds:schemaRef ds:uri="http://schemas.microsoft.com/sharepoint/v3"/>
    <ds:schemaRef ds:uri="http://schemas.microsoft.com/sharepoint/v3/fields"/>
    <ds:schemaRef ds:uri="http://purl.org/dc/term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6E451560-3FFF-4CD5-A500-366739EFFB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d329a7cb-a26a-4a2a-b3c0-532d4db30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3FBED88-78F8-477B-B435-FCF25C38AB4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NPDES eRule - Appenidix A</vt:lpstr>
      <vt:lpstr>Appendix A Data Descriptions</vt:lpstr>
      <vt:lpstr>Xwalk to ICIS Data Sub. Service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Carey A. Johnston, P.E.</dc:creator>
  <cp:keywords/>
  <dc:description/>
  <cp:lastModifiedBy>Mayo, Jibri (he/him/his)</cp:lastModifiedBy>
  <cp:revision/>
  <dcterms:created xsi:type="dcterms:W3CDTF">2016-03-14T16:29:48Z</dcterms:created>
  <dcterms:modified xsi:type="dcterms:W3CDTF">2024-10-22T18:24:40Z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0x0101007D1FF704560E864C95E9651F0E5EE9D2</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