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bertelmann_bolor_epa_gov/Documents/Desktop/"/>
    </mc:Choice>
  </mc:AlternateContent>
  <xr:revisionPtr revIDLastSave="287" documentId="8_{624C3A1E-FDDC-4B5A-AAF5-2B581D6EE550}" xr6:coauthVersionLast="47" xr6:coauthVersionMax="47" xr10:uidLastSave="{1085CEA5-AA97-478F-97BA-0778C9E04EA5}"/>
  <bookViews>
    <workbookView xWindow="-120" yWindow="-120" windowWidth="29040" windowHeight="15720" xr2:uid="{00000000-000D-0000-FFFF-FFFF00000000}"/>
  </bookViews>
  <sheets>
    <sheet name="Month YEAR" sheetId="9" r:id="rId1"/>
  </sheet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9" l="1"/>
  <c r="L44" i="9"/>
  <c r="M32" i="9"/>
  <c r="M31" i="9"/>
  <c r="M33" i="9"/>
  <c r="M30" i="9"/>
  <c r="B23" i="9" l="1"/>
  <c r="O31" i="9" l="1"/>
  <c r="F17" i="9" s="1"/>
  <c r="O32" i="9"/>
  <c r="G17" i="9" s="1"/>
  <c r="O33" i="9"/>
  <c r="H17" i="9" s="1"/>
  <c r="O30" i="9"/>
  <c r="E17" i="9" s="1"/>
  <c r="I31" i="9" l="1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J30" i="9"/>
  <c r="I30" i="9"/>
  <c r="AG38" i="9" l="1"/>
  <c r="AG43" i="9"/>
  <c r="AG30" i="9"/>
  <c r="AG35" i="9"/>
  <c r="AG42" i="9"/>
  <c r="AG31" i="9"/>
  <c r="AC31" i="9" s="1"/>
  <c r="AG39" i="9"/>
  <c r="AG44" i="9"/>
  <c r="AG41" i="9"/>
  <c r="AG37" i="9"/>
  <c r="AG32" i="9"/>
  <c r="AG40" i="9"/>
  <c r="AG45" i="9"/>
  <c r="AG47" i="9"/>
  <c r="AG48" i="9"/>
  <c r="AG36" i="9"/>
  <c r="AG33" i="9"/>
  <c r="AG46" i="9"/>
  <c r="AG49" i="9"/>
  <c r="AG50" i="9"/>
  <c r="AG34" i="9"/>
  <c r="AB38" i="9"/>
  <c r="AB43" i="9"/>
  <c r="AB30" i="9"/>
  <c r="AB35" i="9"/>
  <c r="AB41" i="9"/>
  <c r="AB42" i="9"/>
  <c r="AB31" i="9"/>
  <c r="X31" i="9" s="1"/>
  <c r="AB39" i="9"/>
  <c r="AB44" i="9"/>
  <c r="AB32" i="9"/>
  <c r="AB45" i="9"/>
  <c r="AB37" i="9"/>
  <c r="AB50" i="9"/>
  <c r="AB40" i="9"/>
  <c r="AB47" i="9"/>
  <c r="AB36" i="9"/>
  <c r="AB33" i="9"/>
  <c r="AB46" i="9"/>
  <c r="AB34" i="9"/>
  <c r="AB48" i="9"/>
  <c r="AB49" i="9"/>
  <c r="AC32" i="9" l="1"/>
  <c r="X32" i="9"/>
  <c r="Q32" i="9"/>
  <c r="Q33" i="9"/>
  <c r="Q34" i="9"/>
  <c r="Q31" i="9"/>
  <c r="R30" i="9"/>
  <c r="U41" i="9"/>
  <c r="U42" i="9"/>
  <c r="U43" i="9"/>
  <c r="U44" i="9"/>
  <c r="U45" i="9"/>
  <c r="U46" i="9"/>
  <c r="U47" i="9"/>
  <c r="U48" i="9"/>
  <c r="U49" i="9"/>
  <c r="U50" i="9"/>
  <c r="U31" i="9"/>
  <c r="U32" i="9"/>
  <c r="U33" i="9"/>
  <c r="U34" i="9"/>
  <c r="U35" i="9"/>
  <c r="U36" i="9"/>
  <c r="U37" i="9"/>
  <c r="U38" i="9"/>
  <c r="U39" i="9"/>
  <c r="U40" i="9"/>
  <c r="U30" i="9"/>
  <c r="AC33" i="9" l="1"/>
  <c r="X33" i="9"/>
  <c r="R31" i="9"/>
  <c r="B25" i="9"/>
  <c r="X34" i="9" l="1"/>
  <c r="X35" i="9" s="1"/>
  <c r="S31" i="9"/>
  <c r="E16" i="9" s="1"/>
  <c r="E18" i="9" s="1"/>
  <c r="AC34" i="9"/>
  <c r="R32" i="9"/>
  <c r="R33" i="9" l="1"/>
  <c r="S32" i="9"/>
  <c r="F16" i="9" s="1"/>
  <c r="AC35" i="9"/>
  <c r="X36" i="9"/>
  <c r="R34" i="9" l="1"/>
  <c r="S34" i="9" s="1"/>
  <c r="S33" i="9"/>
  <c r="G16" i="9" s="1"/>
  <c r="G18" i="9" s="1"/>
  <c r="F18" i="9"/>
  <c r="AC36" i="9"/>
  <c r="X37" i="9"/>
  <c r="AC37" i="9" l="1"/>
  <c r="X38" i="9"/>
  <c r="H16" i="9" l="1"/>
  <c r="H18" i="9" s="1"/>
  <c r="B24" i="9" s="1"/>
  <c r="X39" i="9"/>
  <c r="AC38" i="9"/>
  <c r="L46" i="9"/>
  <c r="B16" i="9" s="1"/>
  <c r="X40" i="9" l="1"/>
  <c r="AC39" i="9"/>
  <c r="AC40" i="9" l="1"/>
  <c r="X41" i="9" l="1"/>
  <c r="X42" i="9" l="1"/>
  <c r="AC41" i="9"/>
  <c r="X43" i="9" l="1"/>
  <c r="AC42" i="9"/>
  <c r="X44" i="9" l="1"/>
  <c r="AC43" i="9"/>
  <c r="X45" i="9" l="1"/>
  <c r="AC44" i="9"/>
  <c r="X46" i="9" l="1"/>
  <c r="AC45" i="9"/>
  <c r="X47" i="9" l="1"/>
  <c r="AC46" i="9"/>
  <c r="X48" i="9" l="1"/>
  <c r="AC47" i="9"/>
  <c r="X49" i="9" l="1"/>
  <c r="AC48" i="9"/>
  <c r="X50" i="9" l="1"/>
  <c r="AC49" i="9"/>
  <c r="Y49" i="9" l="1"/>
  <c r="Y48" i="9"/>
  <c r="Y45" i="9"/>
  <c r="Y46" i="9"/>
  <c r="Y44" i="9"/>
  <c r="Y43" i="9"/>
  <c r="Y47" i="9"/>
  <c r="Y50" i="9"/>
  <c r="Y32" i="9"/>
  <c r="Y33" i="9"/>
  <c r="Y38" i="9"/>
  <c r="Y35" i="9"/>
  <c r="Y37" i="9"/>
  <c r="Y39" i="9"/>
  <c r="Y34" i="9"/>
  <c r="Y40" i="9"/>
  <c r="Y36" i="9"/>
  <c r="Y30" i="9"/>
  <c r="Y31" i="9"/>
  <c r="Y42" i="9"/>
  <c r="Y41" i="9"/>
  <c r="AC50" i="9"/>
  <c r="Z42" i="9" l="1"/>
  <c r="AA42" i="9" s="1"/>
  <c r="Z44" i="9"/>
  <c r="AA44" i="9" s="1"/>
  <c r="Z34" i="9"/>
  <c r="AA34" i="9" s="1"/>
  <c r="Z50" i="9"/>
  <c r="AA50" i="9" s="1"/>
  <c r="Z39" i="9"/>
  <c r="AA39" i="9" s="1"/>
  <c r="Z45" i="9"/>
  <c r="AA45" i="9" s="1"/>
  <c r="Z31" i="9"/>
  <c r="AA31" i="9" s="1"/>
  <c r="Z37" i="9"/>
  <c r="AA37" i="9" s="1"/>
  <c r="Z46" i="9"/>
  <c r="AA46" i="9" s="1"/>
  <c r="Z35" i="9"/>
  <c r="AA35" i="9" s="1"/>
  <c r="Z48" i="9"/>
  <c r="AA48" i="9" s="1"/>
  <c r="Z38" i="9"/>
  <c r="AA38" i="9" s="1"/>
  <c r="Z47" i="9"/>
  <c r="AA47" i="9" s="1"/>
  <c r="Z33" i="9"/>
  <c r="AA33" i="9" s="1"/>
  <c r="Z43" i="9"/>
  <c r="AA43" i="9" s="1"/>
  <c r="Z36" i="9"/>
  <c r="AA36" i="9" s="1"/>
  <c r="Z32" i="9"/>
  <c r="AA32" i="9" s="1"/>
  <c r="Z30" i="9"/>
  <c r="AA30" i="9" s="1"/>
  <c r="Z41" i="9"/>
  <c r="AA41" i="9" s="1"/>
  <c r="Z40" i="9"/>
  <c r="AA40" i="9" s="1"/>
  <c r="Z49" i="9"/>
  <c r="AA49" i="9" s="1"/>
  <c r="AD50" i="9"/>
  <c r="AD33" i="9"/>
  <c r="AD32" i="9"/>
  <c r="AD31" i="9"/>
  <c r="AD38" i="9"/>
  <c r="AD34" i="9"/>
  <c r="AD30" i="9"/>
  <c r="AD35" i="9"/>
  <c r="AD36" i="9"/>
  <c r="AD37" i="9"/>
  <c r="AD39" i="9"/>
  <c r="AD40" i="9"/>
  <c r="AD41" i="9"/>
  <c r="AD44" i="9"/>
  <c r="AD48" i="9"/>
  <c r="AD42" i="9"/>
  <c r="AD46" i="9"/>
  <c r="AD45" i="9"/>
  <c r="AD43" i="9"/>
  <c r="AD47" i="9"/>
  <c r="AD49" i="9"/>
  <c r="E23" i="9" l="1"/>
  <c r="G22" i="9" s="1"/>
  <c r="AE36" i="9"/>
  <c r="AF36" i="9" s="1"/>
  <c r="AE35" i="9"/>
  <c r="AF35" i="9" s="1"/>
  <c r="AE34" i="9"/>
  <c r="AF34" i="9" s="1"/>
  <c r="AE50" i="9"/>
  <c r="AF50" i="9" s="1"/>
  <c r="AE38" i="9"/>
  <c r="AF38" i="9" s="1"/>
  <c r="AE41" i="9"/>
  <c r="AF41" i="9" s="1"/>
  <c r="AE43" i="9"/>
  <c r="AF43" i="9" s="1"/>
  <c r="AE40" i="9"/>
  <c r="AF40" i="9" s="1"/>
  <c r="AE42" i="9"/>
  <c r="AF42" i="9" s="1"/>
  <c r="AE47" i="9"/>
  <c r="AF47" i="9" s="1"/>
  <c r="AE32" i="9"/>
  <c r="AF32" i="9" s="1"/>
  <c r="AE49" i="9"/>
  <c r="AF49" i="9" s="1"/>
  <c r="AE45" i="9"/>
  <c r="AF45" i="9" s="1"/>
  <c r="AE46" i="9"/>
  <c r="AF46" i="9" s="1"/>
  <c r="AE48" i="9"/>
  <c r="AF48" i="9" s="1"/>
  <c r="AE39" i="9"/>
  <c r="AF39" i="9" s="1"/>
  <c r="AE44" i="9"/>
  <c r="AF44" i="9" s="1"/>
  <c r="AE37" i="9"/>
  <c r="AF37" i="9" s="1"/>
  <c r="AE33" i="9"/>
  <c r="AF33" i="9" s="1"/>
  <c r="AE31" i="9"/>
  <c r="AF31" i="9" s="1"/>
  <c r="AE30" i="9"/>
  <c r="AF30" i="9" s="1"/>
  <c r="E2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Bertelmann, Bolor</author>
  </authors>
  <commentList>
    <comment ref="E29" authorId="0" shapeId="0" xr:uid="{47C87CF1-7215-4C9E-AFDD-1959CFF4119B}">
      <text>
        <r>
          <rPr>
            <b/>
            <sz val="9"/>
            <color indexed="81"/>
            <rFont val="Tahoma"/>
            <family val="2"/>
          </rPr>
          <t>Bertelmann, Bolor:</t>
        </r>
        <r>
          <rPr>
            <sz val="9"/>
            <color indexed="81"/>
            <rFont val="Tahoma"/>
            <family val="2"/>
          </rPr>
          <t xml:space="preserve">
Required ONLY if this is a </t>
        </r>
        <r>
          <rPr>
            <b/>
            <sz val="9"/>
            <color indexed="81"/>
            <rFont val="Tahoma"/>
            <family val="2"/>
          </rPr>
          <t>new</t>
        </r>
        <r>
          <rPr>
            <sz val="9"/>
            <color indexed="81"/>
            <rFont val="Tahoma"/>
            <family val="2"/>
          </rPr>
          <t xml:space="preserve"> location not on your current tap sample plan. 
Leave BLANK if already on your plan. 
</t>
        </r>
      </text>
    </comment>
    <comment ref="F29" authorId="0" shapeId="0" xr:uid="{9C12E5AE-F2FE-4815-B8D5-5E62984C71EF}">
      <text>
        <r>
          <rPr>
            <b/>
            <sz val="9"/>
            <color indexed="81"/>
            <rFont val="Tahoma"/>
            <family val="2"/>
          </rPr>
          <t>Bertelmann, Bolor:</t>
        </r>
        <r>
          <rPr>
            <sz val="9"/>
            <color indexed="81"/>
            <rFont val="Tahoma"/>
            <family val="2"/>
          </rPr>
          <t xml:space="preserve">
Required ONLY if this is a </t>
        </r>
        <r>
          <rPr>
            <b/>
            <sz val="9"/>
            <color indexed="81"/>
            <rFont val="Tahoma"/>
            <family val="2"/>
          </rPr>
          <t>new</t>
        </r>
        <r>
          <rPr>
            <sz val="9"/>
            <color indexed="81"/>
            <rFont val="Tahoma"/>
            <family val="2"/>
          </rPr>
          <t xml:space="preserve"> location not on your current tap sample plan. 
Leave BLANK if already on your plan. 
</t>
        </r>
      </text>
    </comment>
  </commentList>
</comments>
</file>

<file path=xl/sharedStrings.xml><?xml version="1.0" encoding="utf-8"?>
<sst xmlns="http://schemas.openxmlformats.org/spreadsheetml/2006/main" count="135" uniqueCount="110">
  <si>
    <t>US Environmental Protection Agency Region 8</t>
  </si>
  <si>
    <r>
      <t xml:space="preserve">Drinking Water Section, 1595 Wynkoop Street, Denver, CO  80202-1129, </t>
    </r>
    <r>
      <rPr>
        <b/>
        <sz val="9"/>
        <color theme="1"/>
        <rFont val="Calibri"/>
        <family val="2"/>
        <scheme val="minor"/>
      </rPr>
      <t xml:space="preserve">EMAIL TO: </t>
    </r>
    <r>
      <rPr>
        <b/>
        <sz val="9"/>
        <color rgb="FF0000FF"/>
        <rFont val="Calibri"/>
        <family val="2"/>
        <scheme val="minor"/>
      </rPr>
      <t>R8DWU@epa.gov</t>
    </r>
  </si>
  <si>
    <t>https://www.epa.gov/region8-waterops</t>
  </si>
  <si>
    <t>Lead and Copper (LCR) Reporting Form for</t>
  </si>
  <si>
    <r>
      <t xml:space="preserve">Distribution Tier Sample Reporting </t>
    </r>
    <r>
      <rPr>
        <b/>
        <sz val="8"/>
        <rFont val="Times New Roman"/>
        <family val="1"/>
      </rPr>
      <t>(Version 1.2)</t>
    </r>
  </si>
  <si>
    <t>PWS ID #:</t>
  </si>
  <si>
    <t xml:space="preserve"> PREPARED DATE:</t>
  </si>
  <si>
    <t>PWS NAME:</t>
  </si>
  <si>
    <t>PREPARED BY:</t>
  </si>
  <si>
    <t>TITLE:</t>
  </si>
  <si>
    <t>TAP SAMPLE SITING PLAN REQUIREMENTS:</t>
  </si>
  <si>
    <t>Current Year:</t>
  </si>
  <si>
    <t>Tier 1</t>
  </si>
  <si>
    <t>Tier 2</t>
  </si>
  <si>
    <t>Tier 3</t>
  </si>
  <si>
    <t>Other</t>
  </si>
  <si>
    <t>Monitoring Period</t>
  </si>
  <si>
    <t>Tier Sites Available</t>
  </si>
  <si>
    <t>Report Due:</t>
  </si>
  <si>
    <t>No. of Sites Required</t>
  </si>
  <si>
    <t>No. of Sites Collected</t>
  </si>
  <si>
    <t>No. of Samples Remaining</t>
  </si>
  <si>
    <t>REPORTING SUMMARY</t>
  </si>
  <si>
    <t xml:space="preserve">No. of Samples Required: </t>
  </si>
  <si>
    <t>90th Percentile Values</t>
  </si>
  <si>
    <t>Total Sites Available:</t>
  </si>
  <si>
    <t>Lead</t>
  </si>
  <si>
    <t>mg/L</t>
  </si>
  <si>
    <t>Any Tiered Site Missing?</t>
  </si>
  <si>
    <t>Copper</t>
  </si>
  <si>
    <t>Any New Location Added?</t>
  </si>
  <si>
    <t>DAILY MEASUREMENTS:</t>
  </si>
  <si>
    <t>Result Check</t>
  </si>
  <si>
    <t>Sample Site Name</t>
  </si>
  <si>
    <t>Sample Site Tier</t>
  </si>
  <si>
    <t>Calendar</t>
  </si>
  <si>
    <t>TSSP</t>
  </si>
  <si>
    <t>Regular or Backup</t>
  </si>
  <si>
    <t>Regular          or Backup</t>
  </si>
  <si>
    <t>Is this site on your TSSP?</t>
  </si>
  <si>
    <t>Materials</t>
  </si>
  <si>
    <t>Construction Year</t>
  </si>
  <si>
    <t>Regular Months</t>
  </si>
  <si>
    <t>Due Date</t>
  </si>
  <si>
    <t>Tiered</t>
  </si>
  <si>
    <t>Number of Sites</t>
  </si>
  <si>
    <t>Available</t>
  </si>
  <si>
    <t>Required Remaining</t>
  </si>
  <si>
    <t>Samples Required</t>
  </si>
  <si>
    <t>Yes/No</t>
  </si>
  <si>
    <t>Order</t>
  </si>
  <si>
    <t>Rank</t>
  </si>
  <si>
    <t>Reverse Rank</t>
  </si>
  <si>
    <t>Percentile</t>
  </si>
  <si>
    <t>90th percentile</t>
  </si>
  <si>
    <t>Conc.</t>
  </si>
  <si>
    <t>January - June</t>
  </si>
  <si>
    <t>July</t>
  </si>
  <si>
    <t>Total</t>
  </si>
  <si>
    <t>Yes</t>
  </si>
  <si>
    <t>Regular</t>
  </si>
  <si>
    <t>July - December</t>
  </si>
  <si>
    <t>January</t>
  </si>
  <si>
    <t>No</t>
  </si>
  <si>
    <t>Backup</t>
  </si>
  <si>
    <t>Annual</t>
  </si>
  <si>
    <t>October</t>
  </si>
  <si>
    <t>N/A</t>
  </si>
  <si>
    <t>3-Year</t>
  </si>
  <si>
    <t>Month Due</t>
  </si>
  <si>
    <t>Year Due</t>
  </si>
  <si>
    <t>Report Due</t>
  </si>
  <si>
    <t>Public Notification Required</t>
  </si>
  <si>
    <t xml:space="preserve">A Tier 1 public notification must be provided to all your consumers.  The notification must reasonably reach all your consumers thru media broadcast, </t>
  </si>
  <si>
    <t>post-public locations, hand delivered or other methods approved by EPA Region 8.</t>
  </si>
  <si>
    <r>
      <t xml:space="preserve">The public notification template may be found here: </t>
    </r>
    <r>
      <rPr>
        <u/>
        <sz val="10"/>
        <color rgb="FF0000FF"/>
        <rFont val="Times New Roman"/>
        <family val="1"/>
      </rPr>
      <t>https://www.epa.gov/region8-waterops/lcr-lead-action-level-exceedance-template</t>
    </r>
  </si>
  <si>
    <t>bertelmann.bolor@epa.gov</t>
  </si>
  <si>
    <t>303-312-6233</t>
  </si>
  <si>
    <t>INSTRUCTIONS FOR COMPLETING</t>
  </si>
  <si>
    <r>
      <t>1. PWS ID No.</t>
    </r>
    <r>
      <rPr>
        <sz val="11"/>
        <rFont val="Times New Roman"/>
        <family val="1"/>
      </rPr>
      <t>: Enter the PWS ID assigned to your public water system.</t>
    </r>
  </si>
  <si>
    <r>
      <t>2. System Name</t>
    </r>
    <r>
      <rPr>
        <sz val="11"/>
        <rFont val="Times New Roman"/>
        <family val="1"/>
      </rPr>
      <t>: Enter the System Name.</t>
    </r>
  </si>
  <si>
    <r>
      <t>3. Prepared date</t>
    </r>
    <r>
      <rPr>
        <sz val="11"/>
        <rFont val="Times New Roman"/>
        <family val="1"/>
      </rPr>
      <t>: Enter the date that the final report is prepared.</t>
    </r>
  </si>
  <si>
    <r>
      <t>4. Prepared by</t>
    </r>
    <r>
      <rPr>
        <sz val="11"/>
        <rFont val="Times New Roman"/>
        <family val="1"/>
      </rPr>
      <t>: Enter the name of the person completing the form.</t>
    </r>
  </si>
  <si>
    <r>
      <t>5. Title:</t>
    </r>
    <r>
      <rPr>
        <sz val="11"/>
        <rFont val="Times New Roman"/>
        <family val="1"/>
      </rPr>
      <t xml:space="preserve"> Enter title/position of individual preparing the form.</t>
    </r>
  </si>
  <si>
    <r>
      <t>6. Monitoring Year:</t>
    </r>
    <r>
      <rPr>
        <sz val="11"/>
        <rFont val="Times New Roman"/>
        <family val="1"/>
      </rPr>
      <t xml:space="preserve"> Enter the year when you monitored.</t>
    </r>
  </si>
  <si>
    <r>
      <t>7. Reporting Period:</t>
    </r>
    <r>
      <rPr>
        <sz val="11"/>
        <rFont val="Times New Roman"/>
        <family val="1"/>
      </rPr>
      <t xml:space="preserve"> Select the month of the monitoring period.</t>
    </r>
  </si>
  <si>
    <r>
      <t>8. Report Due:</t>
    </r>
    <r>
      <rPr>
        <sz val="11"/>
        <rFont val="Times New Roman"/>
        <family val="1"/>
      </rPr>
      <t xml:space="preserve"> The due date of the report will appear.</t>
    </r>
  </si>
  <si>
    <r>
      <t>9. Tier Sites Available:</t>
    </r>
    <r>
      <rPr>
        <sz val="11"/>
        <rFont val="Times New Roman"/>
        <family val="1"/>
      </rPr>
      <t xml:space="preserve"> Number of locations for each Tier from your Tap Sample Site Plan (TSSP) will display.</t>
    </r>
  </si>
  <si>
    <r>
      <t xml:space="preserve">10. No. of Sites Required: </t>
    </r>
    <r>
      <rPr>
        <sz val="11"/>
        <rFont val="Times New Roman"/>
        <family val="1"/>
      </rPr>
      <t>Number of  sites from each Tier you are required to sample from will display.</t>
    </r>
  </si>
  <si>
    <r>
      <t xml:space="preserve">11. No. of Sites Collected: </t>
    </r>
    <r>
      <rPr>
        <sz val="11"/>
        <rFont val="Times New Roman"/>
        <family val="1"/>
      </rPr>
      <t>Number of individual Tiered sites you collected samples from during this monitoring period will display.</t>
    </r>
  </si>
  <si>
    <r>
      <t xml:space="preserve">12. No. of Samples Remaining: </t>
    </r>
    <r>
      <rPr>
        <sz val="11"/>
        <rFont val="Times New Roman"/>
        <family val="1"/>
      </rPr>
      <t>Number of samples still remaining from each Tier will be displayed.</t>
    </r>
  </si>
  <si>
    <r>
      <t>13. No. of Samples Required:</t>
    </r>
    <r>
      <rPr>
        <sz val="11"/>
        <rFont val="Times New Roman"/>
        <family val="1"/>
      </rPr>
      <t xml:space="preserve">  Enter the minimum number of samples required for your system.</t>
    </r>
  </si>
  <si>
    <r>
      <t>14. Total Site Available:</t>
    </r>
    <r>
      <rPr>
        <sz val="11"/>
        <rFont val="Times New Roman"/>
        <family val="1"/>
      </rPr>
      <t xml:space="preserve">  Total number of sample locations from your Tap Sample Site Plan is displayed.</t>
    </r>
  </si>
  <si>
    <r>
      <t xml:space="preserve">15. Any Priority Tiered Site Missing?: </t>
    </r>
    <r>
      <rPr>
        <sz val="11"/>
        <rFont val="Times New Roman"/>
        <family val="1"/>
      </rPr>
      <t xml:space="preserve"> If any priority Tiered sites missed will be displayed.</t>
    </r>
  </si>
  <si>
    <r>
      <t>16. Any New Locations Added?:</t>
    </r>
    <r>
      <rPr>
        <sz val="11"/>
        <rFont val="Times New Roman"/>
        <family val="1"/>
      </rPr>
      <t xml:space="preserve"> New locations not on your Tap Sample Site Plan. If 'Yes', please update your Tap Sample Site Plan with the locations.</t>
    </r>
  </si>
  <si>
    <r>
      <t>17. 90th Percentile Values:</t>
    </r>
    <r>
      <rPr>
        <sz val="11"/>
        <rFont val="Times New Roman"/>
        <family val="1"/>
      </rPr>
      <t xml:space="preserve"> 90th percentile will automatically calculate for lead and copper after entering individual results in Row 30 and on. </t>
    </r>
  </si>
  <si>
    <r>
      <t>18. Sample Locations:</t>
    </r>
    <r>
      <rPr>
        <sz val="11"/>
        <rFont val="Times New Roman"/>
        <family val="1"/>
      </rPr>
      <t xml:space="preserve"> Type in the individual location names and/or addresses where the sample was taken from.</t>
    </r>
  </si>
  <si>
    <r>
      <t>19. Sample Site Tier:</t>
    </r>
    <r>
      <rPr>
        <sz val="11"/>
        <rFont val="Times New Roman"/>
        <family val="1"/>
      </rPr>
      <t xml:space="preserve"> Select the appropriate Tier for each location. This is from your system's Tap Sample Site Plan.</t>
    </r>
  </si>
  <si>
    <r>
      <t>20. Regular or Backup:</t>
    </r>
    <r>
      <rPr>
        <sz val="11"/>
        <rFont val="Times New Roman"/>
        <family val="1"/>
      </rPr>
      <t xml:space="preserve"> Select Regular site or Back-up site for this location (from your Tap Sample Site Plan).</t>
    </r>
  </si>
  <si>
    <r>
      <t>21. Is this location on your Tap Sample Site Plan (TSSP)? :</t>
    </r>
    <r>
      <rPr>
        <sz val="11"/>
        <rFont val="Times New Roman"/>
        <family val="1"/>
      </rPr>
      <t xml:space="preserve"> Select 'Yes' or 'No'</t>
    </r>
  </si>
  <si>
    <r>
      <t>22. Plumbing Material:</t>
    </r>
    <r>
      <rPr>
        <sz val="11"/>
        <rFont val="Times New Roman"/>
        <family val="1"/>
      </rPr>
      <t xml:space="preserve"> Material the plumbing is made out of (e.g. copper pipe, lead pipe, copper pipe with lead solder, lead gooseneck, PVC, PEX, etc.)</t>
    </r>
  </si>
  <si>
    <r>
      <t>23. Construction Year:</t>
    </r>
    <r>
      <rPr>
        <sz val="11"/>
        <rFont val="Times New Roman"/>
        <family val="1"/>
      </rPr>
      <t xml:space="preserve"> Construction year for this location.</t>
    </r>
  </si>
  <si>
    <r>
      <t>24. Lead (mg/L):</t>
    </r>
    <r>
      <rPr>
        <sz val="11"/>
        <rFont val="Times New Roman"/>
        <family val="1"/>
      </rPr>
      <t xml:space="preserve"> Enter the individual lead result from your lab result report for this location.</t>
    </r>
  </si>
  <si>
    <r>
      <t xml:space="preserve">25. Copper (mg/L): </t>
    </r>
    <r>
      <rPr>
        <sz val="11"/>
        <rFont val="Times New Roman"/>
        <family val="1"/>
      </rPr>
      <t>Enter the individual copper result from your lab result report for this location.</t>
    </r>
  </si>
  <si>
    <t>REPORTING PERIOD</t>
  </si>
  <si>
    <t>QUESTIONS?</t>
  </si>
  <si>
    <t>Contact Lead and Copper Compliance Manager: Bolor Bertelmann</t>
  </si>
  <si>
    <t xml:space="preserve"> </t>
  </si>
  <si>
    <t>EMAIL FORM TO:  R8DWU@epa.gov</t>
  </si>
  <si>
    <t>*See instructions at end of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</si>
</sst>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mmmm\ d\,\ yyyy;@"/>
    <numFmt numFmtId="166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4" tint="-0.499984740745262"/>
      <name val="Times New Roman"/>
      <family val="1"/>
    </font>
    <font>
      <b/>
      <sz val="9"/>
      <name val="Times New Roman"/>
      <family val="1"/>
    </font>
    <font>
      <b/>
      <sz val="9"/>
      <color theme="4" tint="-0.499984740745262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u/>
      <sz val="10"/>
      <name val="Times New Roman"/>
      <family val="1"/>
    </font>
    <font>
      <u/>
      <sz val="10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70">
    <xf numFmtId="0" fontId="0" fillId="0" borderId="0" xfId="0"/>
    <xf numFmtId="0" fontId="5" fillId="0" borderId="0" xfId="0" applyFont="1" applyProtection="1"/>
    <xf numFmtId="0" fontId="5" fillId="2" borderId="5" xfId="0" applyFont="1" applyFill="1" applyBorder="1" applyProtection="1"/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2" fontId="5" fillId="2" borderId="0" xfId="0" applyNumberFormat="1" applyFont="1" applyFill="1" applyBorder="1" applyProtection="1"/>
    <xf numFmtId="164" fontId="5" fillId="2" borderId="10" xfId="0" applyNumberFormat="1" applyFont="1" applyFill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21" fillId="0" borderId="0" xfId="0" applyFont="1" applyProtection="1"/>
    <xf numFmtId="0" fontId="5" fillId="0" borderId="0" xfId="0" applyFont="1" applyFill="1" applyProtection="1"/>
    <xf numFmtId="0" fontId="5" fillId="0" borderId="0" xfId="0" applyFont="1" applyAlignment="1" applyProtection="1"/>
    <xf numFmtId="0" fontId="10" fillId="2" borderId="10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right"/>
    </xf>
    <xf numFmtId="0" fontId="5" fillId="2" borderId="4" xfId="0" applyFont="1" applyFill="1" applyBorder="1" applyProtection="1"/>
    <xf numFmtId="164" fontId="7" fillId="2" borderId="5" xfId="0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 applyProtection="1"/>
    <xf numFmtId="2" fontId="5" fillId="2" borderId="5" xfId="0" applyNumberFormat="1" applyFont="1" applyFill="1" applyBorder="1" applyProtection="1"/>
    <xf numFmtId="0" fontId="5" fillId="2" borderId="6" xfId="0" applyFont="1" applyFill="1" applyBorder="1" applyProtection="1"/>
    <xf numFmtId="0" fontId="22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0" fontId="16" fillId="0" borderId="0" xfId="0" applyFont="1" applyProtection="1"/>
    <xf numFmtId="0" fontId="0" fillId="0" borderId="0" xfId="0" applyProtection="1"/>
    <xf numFmtId="0" fontId="0" fillId="2" borderId="13" xfId="0" applyFill="1" applyBorder="1" applyProtection="1"/>
    <xf numFmtId="0" fontId="0" fillId="2" borderId="8" xfId="0" applyFill="1" applyBorder="1" applyProtection="1"/>
    <xf numFmtId="3" fontId="11" fillId="2" borderId="10" xfId="0" applyNumberFormat="1" applyFont="1" applyFill="1" applyBorder="1" applyAlignment="1" applyProtection="1">
      <alignment horizontal="center" wrapText="1"/>
    </xf>
    <xf numFmtId="49" fontId="9" fillId="2" borderId="10" xfId="0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0" fontId="16" fillId="0" borderId="0" xfId="0" applyFont="1" applyFill="1" applyProtection="1"/>
    <xf numFmtId="0" fontId="16" fillId="0" borderId="8" xfId="0" applyFont="1" applyBorder="1" applyProtection="1"/>
    <xf numFmtId="0" fontId="17" fillId="0" borderId="11" xfId="0" applyFont="1" applyBorder="1" applyProtection="1"/>
    <xf numFmtId="0" fontId="16" fillId="0" borderId="6" xfId="0" applyFont="1" applyBorder="1" applyProtection="1"/>
    <xf numFmtId="0" fontId="16" fillId="0" borderId="0" xfId="0" applyFont="1" applyBorder="1" applyProtection="1"/>
    <xf numFmtId="0" fontId="16" fillId="0" borderId="9" xfId="0" applyFont="1" applyBorder="1" applyProtection="1"/>
    <xf numFmtId="165" fontId="16" fillId="0" borderId="8" xfId="0" applyNumberFormat="1" applyFont="1" applyBorder="1" applyProtection="1"/>
    <xf numFmtId="165" fontId="16" fillId="0" borderId="11" xfId="0" applyNumberFormat="1" applyFont="1" applyBorder="1" applyProtection="1"/>
    <xf numFmtId="165" fontId="17" fillId="6" borderId="8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right"/>
    </xf>
    <xf numFmtId="0" fontId="11" fillId="2" borderId="10" xfId="0" applyNumberFormat="1" applyFont="1" applyFill="1" applyBorder="1" applyAlignment="1" applyProtection="1">
      <alignment horizontal="center"/>
    </xf>
    <xf numFmtId="2" fontId="5" fillId="2" borderId="10" xfId="0" applyNumberFormat="1" applyFont="1" applyFill="1" applyBorder="1" applyProtection="1"/>
    <xf numFmtId="49" fontId="9" fillId="2" borderId="11" xfId="0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/>
    <xf numFmtId="0" fontId="17" fillId="0" borderId="4" xfId="0" applyFont="1" applyBorder="1" applyProtection="1"/>
    <xf numFmtId="0" fontId="13" fillId="5" borderId="14" xfId="0" applyFont="1" applyFill="1" applyBorder="1" applyAlignment="1" applyProtection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</xf>
    <xf numFmtId="0" fontId="0" fillId="0" borderId="23" xfId="0" applyBorder="1" applyProtection="1"/>
    <xf numFmtId="0" fontId="0" fillId="0" borderId="24" xfId="0" applyBorder="1" applyProtection="1"/>
    <xf numFmtId="1" fontId="16" fillId="0" borderId="8" xfId="0" applyNumberFormat="1" applyFont="1" applyBorder="1" applyProtection="1"/>
    <xf numFmtId="0" fontId="16" fillId="0" borderId="0" xfId="0" applyNumberFormat="1" applyFont="1" applyProtection="1"/>
    <xf numFmtId="0" fontId="16" fillId="0" borderId="0" xfId="0" applyNumberFormat="1" applyFont="1" applyFill="1" applyProtection="1"/>
    <xf numFmtId="0" fontId="16" fillId="0" borderId="0" xfId="0" applyNumberFormat="1" applyFont="1" applyBorder="1" applyProtection="1"/>
    <xf numFmtId="0" fontId="17" fillId="6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Protection="1"/>
    <xf numFmtId="0" fontId="16" fillId="0" borderId="10" xfId="0" applyNumberFormat="1" applyFont="1" applyBorder="1" applyAlignment="1" applyProtection="1">
      <alignment horizontal="center"/>
    </xf>
    <xf numFmtId="0" fontId="17" fillId="0" borderId="9" xfId="0" applyFont="1" applyBorder="1" applyProtection="1"/>
    <xf numFmtId="0" fontId="17" fillId="0" borderId="10" xfId="0" applyNumberFormat="1" applyFont="1" applyBorder="1" applyProtection="1"/>
    <xf numFmtId="0" fontId="5" fillId="2" borderId="8" xfId="0" applyFont="1" applyFill="1" applyBorder="1" applyProtection="1"/>
    <xf numFmtId="0" fontId="5" fillId="2" borderId="11" xfId="0" applyFont="1" applyFill="1" applyBorder="1" applyProtection="1"/>
    <xf numFmtId="0" fontId="12" fillId="2" borderId="6" xfId="0" applyFont="1" applyFill="1" applyBorder="1" applyAlignment="1" applyProtection="1">
      <alignment horizontal="right"/>
    </xf>
    <xf numFmtId="2" fontId="12" fillId="2" borderId="3" xfId="0" applyNumberFormat="1" applyFont="1" applyFill="1" applyBorder="1" applyAlignment="1" applyProtection="1">
      <alignment horizontal="center" vertical="center"/>
    </xf>
    <xf numFmtId="1" fontId="9" fillId="7" borderId="3" xfId="0" applyNumberFormat="1" applyFont="1" applyFill="1" applyBorder="1" applyAlignment="1" applyProtection="1">
      <alignment horizontal="center" wrapText="1"/>
      <protection locked="0"/>
    </xf>
    <xf numFmtId="1" fontId="12" fillId="2" borderId="3" xfId="0" applyNumberFormat="1" applyFont="1" applyFill="1" applyBorder="1" applyAlignment="1" applyProtection="1">
      <alignment horizontal="center"/>
    </xf>
    <xf numFmtId="2" fontId="12" fillId="2" borderId="17" xfId="0" applyNumberFormat="1" applyFont="1" applyFill="1" applyBorder="1" applyAlignment="1" applyProtection="1">
      <alignment vertical="center"/>
    </xf>
    <xf numFmtId="1" fontId="9" fillId="7" borderId="18" xfId="0" applyNumberFormat="1" applyFont="1" applyFill="1" applyBorder="1" applyAlignment="1" applyProtection="1">
      <alignment horizontal="center" wrapText="1"/>
      <protection locked="0"/>
    </xf>
    <xf numFmtId="2" fontId="12" fillId="2" borderId="17" xfId="0" applyNumberFormat="1" applyFont="1" applyFill="1" applyBorder="1" applyProtection="1"/>
    <xf numFmtId="0" fontId="0" fillId="0" borderId="22" xfId="0" applyBorder="1" applyProtection="1"/>
    <xf numFmtId="166" fontId="11" fillId="8" borderId="1" xfId="0" applyNumberFormat="1" applyFont="1" applyFill="1" applyBorder="1" applyAlignment="1" applyProtection="1">
      <alignment horizontal="center"/>
    </xf>
    <xf numFmtId="2" fontId="12" fillId="2" borderId="18" xfId="0" applyNumberFormat="1" applyFont="1" applyFill="1" applyBorder="1" applyAlignment="1" applyProtection="1">
      <alignment horizontal="center" vertical="center"/>
    </xf>
    <xf numFmtId="2" fontId="12" fillId="2" borderId="17" xfId="0" applyNumberFormat="1" applyFont="1" applyFill="1" applyBorder="1" applyAlignment="1" applyProtection="1"/>
    <xf numFmtId="1" fontId="12" fillId="2" borderId="18" xfId="0" applyNumberFormat="1" applyFont="1" applyFill="1" applyBorder="1" applyAlignment="1" applyProtection="1">
      <alignment horizontal="center"/>
    </xf>
    <xf numFmtId="166" fontId="21" fillId="3" borderId="14" xfId="0" applyNumberFormat="1" applyFont="1" applyFill="1" applyBorder="1" applyAlignment="1" applyProtection="1">
      <alignment horizontal="center"/>
      <protection locked="0"/>
    </xf>
    <xf numFmtId="14" fontId="19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17" xfId="0" applyNumberFormat="1" applyFont="1" applyFill="1" applyBorder="1" applyAlignment="1" applyProtection="1">
      <alignment horizontal="center"/>
      <protection locked="0"/>
    </xf>
    <xf numFmtId="14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19" xfId="0" applyNumberFormat="1" applyFont="1" applyFill="1" applyBorder="1" applyAlignment="1" applyProtection="1">
      <alignment horizontal="center"/>
      <protection locked="0"/>
    </xf>
    <xf numFmtId="1" fontId="12" fillId="9" borderId="3" xfId="0" applyNumberFormat="1" applyFont="1" applyFill="1" applyBorder="1" applyAlignment="1" applyProtection="1">
      <alignment horizontal="center"/>
    </xf>
    <xf numFmtId="1" fontId="12" fillId="9" borderId="18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5" xfId="0" applyFont="1" applyFill="1" applyBorder="1" applyAlignment="1" applyProtection="1">
      <alignment wrapText="1"/>
    </xf>
    <xf numFmtId="0" fontId="16" fillId="0" borderId="0" xfId="0" applyFont="1" applyFill="1" applyBorder="1" applyProtection="1"/>
    <xf numFmtId="0" fontId="17" fillId="0" borderId="0" xfId="0" applyFont="1" applyBorder="1" applyProtection="1"/>
    <xf numFmtId="0" fontId="17" fillId="0" borderId="0" xfId="0" applyFont="1" applyBorder="1" applyAlignment="1" applyProtection="1">
      <alignment horizontal="center"/>
    </xf>
    <xf numFmtId="1" fontId="11" fillId="8" borderId="1" xfId="0" applyNumberFormat="1" applyFont="1" applyFill="1" applyBorder="1" applyAlignment="1" applyProtection="1">
      <alignment horizontal="center"/>
    </xf>
    <xf numFmtId="0" fontId="17" fillId="0" borderId="6" xfId="0" applyFont="1" applyBorder="1" applyProtection="1"/>
    <xf numFmtId="0" fontId="0" fillId="0" borderId="0" xfId="0" applyBorder="1" applyProtection="1"/>
    <xf numFmtId="1" fontId="16" fillId="0" borderId="0" xfId="0" applyNumberFormat="1" applyFont="1" applyBorder="1" applyAlignment="1" applyProtection="1">
      <alignment horizontal="center"/>
    </xf>
    <xf numFmtId="0" fontId="5" fillId="2" borderId="9" xfId="0" applyFont="1" applyFill="1" applyBorder="1" applyProtection="1"/>
    <xf numFmtId="0" fontId="17" fillId="0" borderId="0" xfId="0" applyFont="1" applyBorder="1" applyAlignment="1" applyProtection="1">
      <alignment wrapText="1"/>
    </xf>
    <xf numFmtId="0" fontId="17" fillId="0" borderId="5" xfId="0" applyFont="1" applyBorder="1" applyProtection="1"/>
    <xf numFmtId="0" fontId="16" fillId="0" borderId="6" xfId="0" applyFont="1" applyFill="1" applyBorder="1" applyProtection="1"/>
    <xf numFmtId="0" fontId="16" fillId="0" borderId="10" xfId="0" applyFont="1" applyBorder="1" applyProtection="1"/>
    <xf numFmtId="0" fontId="16" fillId="0" borderId="11" xfId="0" applyFont="1" applyBorder="1" applyProtection="1"/>
    <xf numFmtId="0" fontId="17" fillId="0" borderId="8" xfId="0" applyFont="1" applyBorder="1" applyProtection="1"/>
    <xf numFmtId="0" fontId="0" fillId="0" borderId="6" xfId="0" applyBorder="1" applyProtection="1"/>
    <xf numFmtId="0" fontId="5" fillId="0" borderId="6" xfId="0" applyFont="1" applyBorder="1" applyProtection="1"/>
    <xf numFmtId="0" fontId="5" fillId="0" borderId="6" xfId="0" applyFont="1" applyBorder="1" applyAlignment="1" applyProtection="1"/>
    <xf numFmtId="0" fontId="5" fillId="0" borderId="9" xfId="0" applyFont="1" applyBorder="1" applyAlignment="1" applyProtection="1"/>
    <xf numFmtId="0" fontId="16" fillId="0" borderId="23" xfId="0" applyFont="1" applyFill="1" applyBorder="1" applyProtection="1"/>
    <xf numFmtId="0" fontId="13" fillId="10" borderId="30" xfId="0" applyFont="1" applyFill="1" applyBorder="1" applyAlignment="1" applyProtection="1">
      <alignment horizontal="center" wrapText="1"/>
    </xf>
    <xf numFmtId="0" fontId="18" fillId="0" borderId="31" xfId="0" applyFont="1" applyBorder="1" applyAlignment="1" applyProtection="1">
      <alignment horizontal="center" wrapText="1"/>
    </xf>
    <xf numFmtId="0" fontId="5" fillId="4" borderId="3" xfId="0" applyFont="1" applyFill="1" applyBorder="1" applyProtection="1"/>
    <xf numFmtId="14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wrapText="1"/>
    </xf>
    <xf numFmtId="0" fontId="5" fillId="4" borderId="15" xfId="0" applyFont="1" applyFill="1" applyBorder="1" applyProtection="1"/>
    <xf numFmtId="0" fontId="18" fillId="4" borderId="16" xfId="0" applyFont="1" applyFill="1" applyBorder="1" applyAlignment="1" applyProtection="1">
      <alignment wrapText="1"/>
    </xf>
    <xf numFmtId="0" fontId="18" fillId="4" borderId="18" xfId="0" applyFont="1" applyFill="1" applyBorder="1" applyAlignment="1" applyProtection="1">
      <alignment wrapText="1"/>
    </xf>
    <xf numFmtId="0" fontId="5" fillId="4" borderId="20" xfId="0" applyFont="1" applyFill="1" applyBorder="1" applyProtection="1"/>
    <xf numFmtId="0" fontId="18" fillId="4" borderId="21" xfId="0" applyFont="1" applyFill="1" applyBorder="1" applyAlignment="1" applyProtection="1">
      <alignment wrapText="1"/>
    </xf>
    <xf numFmtId="166" fontId="11" fillId="9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1" fontId="0" fillId="0" borderId="0" xfId="0" applyNumberFormat="1"/>
    <xf numFmtId="0" fontId="0" fillId="0" borderId="22" xfId="0" applyBorder="1"/>
    <xf numFmtId="0" fontId="17" fillId="0" borderId="23" xfId="0" applyFont="1" applyBorder="1"/>
    <xf numFmtId="0" fontId="17" fillId="0" borderId="6" xfId="0" applyFont="1" applyBorder="1"/>
    <xf numFmtId="0" fontId="17" fillId="0" borderId="8" xfId="0" applyFont="1" applyBorder="1"/>
    <xf numFmtId="0" fontId="0" fillId="0" borderId="23" xfId="0" applyBorder="1"/>
    <xf numFmtId="1" fontId="0" fillId="0" borderId="6" xfId="0" applyNumberFormat="1" applyBorder="1"/>
    <xf numFmtId="166" fontId="0" fillId="0" borderId="8" xfId="0" applyNumberFormat="1" applyBorder="1" applyAlignment="1">
      <alignment horizontal="center"/>
    </xf>
    <xf numFmtId="0" fontId="0" fillId="0" borderId="24" xfId="0" applyBorder="1"/>
    <xf numFmtId="1" fontId="0" fillId="0" borderId="9" xfId="0" applyNumberFormat="1" applyBorder="1"/>
    <xf numFmtId="0" fontId="5" fillId="0" borderId="0" xfId="0" applyFont="1"/>
    <xf numFmtId="0" fontId="2" fillId="2" borderId="0" xfId="0" applyFont="1" applyFill="1" applyBorder="1" applyAlignment="1" applyProtection="1">
      <alignment horizontal="center" readingOrder="1"/>
    </xf>
    <xf numFmtId="0" fontId="14" fillId="2" borderId="0" xfId="0" applyFont="1" applyFill="1" applyBorder="1" applyAlignment="1" applyProtection="1">
      <alignment horizontal="left"/>
    </xf>
    <xf numFmtId="0" fontId="13" fillId="5" borderId="14" xfId="0" applyFont="1" applyFill="1" applyBorder="1" applyAlignment="1">
      <alignment horizontal="center" wrapText="1"/>
    </xf>
    <xf numFmtId="0" fontId="13" fillId="5" borderId="16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21" fillId="3" borderId="16" xfId="0" applyNumberFormat="1" applyFont="1" applyFill="1" applyBorder="1" applyAlignment="1" applyProtection="1">
      <alignment horizontal="center"/>
      <protection locked="0"/>
    </xf>
    <xf numFmtId="2" fontId="21" fillId="3" borderId="18" xfId="0" applyNumberFormat="1" applyFont="1" applyFill="1" applyBorder="1" applyAlignment="1" applyProtection="1">
      <alignment horizontal="center"/>
      <protection locked="0"/>
    </xf>
    <xf numFmtId="2" fontId="21" fillId="3" borderId="21" xfId="0" applyNumberFormat="1" applyFont="1" applyFill="1" applyBorder="1" applyAlignment="1" applyProtection="1">
      <alignment horizontal="center"/>
      <protection locked="0"/>
    </xf>
    <xf numFmtId="0" fontId="18" fillId="10" borderId="24" xfId="0" applyFont="1" applyFill="1" applyBorder="1" applyAlignment="1" applyProtection="1">
      <alignment horizontal="center" wrapText="1"/>
    </xf>
    <xf numFmtId="2" fontId="11" fillId="9" borderId="1" xfId="0" applyNumberFormat="1" applyFont="1" applyFill="1" applyBorder="1" applyAlignment="1">
      <alignment horizontal="center"/>
    </xf>
    <xf numFmtId="0" fontId="4" fillId="0" borderId="0" xfId="1" applyFill="1" applyBorder="1" applyAlignment="1" applyProtection="1">
      <alignment horizontal="center" readingOrder="1"/>
    </xf>
    <xf numFmtId="0" fontId="6" fillId="0" borderId="0" xfId="0" applyFont="1" applyFill="1" applyBorder="1" applyAlignment="1" applyProtection="1">
      <alignment horizontal="center" readingOrder="1"/>
    </xf>
    <xf numFmtId="0" fontId="8" fillId="0" borderId="0" xfId="0" applyFont="1" applyFill="1" applyBorder="1" applyAlignment="1" applyProtection="1">
      <alignment horizontal="center" readingOrder="1"/>
    </xf>
    <xf numFmtId="0" fontId="0" fillId="0" borderId="0" xfId="0" applyFill="1" applyBorder="1" applyProtection="1"/>
    <xf numFmtId="0" fontId="9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wrapText="1"/>
      <protection locked="0"/>
    </xf>
    <xf numFmtId="1" fontId="12" fillId="0" borderId="0" xfId="0" applyNumberFormat="1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left"/>
    </xf>
    <xf numFmtId="0" fontId="14" fillId="2" borderId="26" xfId="0" applyFont="1" applyFill="1" applyBorder="1" applyAlignment="1" applyProtection="1">
      <alignment horizontal="left"/>
    </xf>
    <xf numFmtId="1" fontId="12" fillId="0" borderId="3" xfId="0" applyNumberFormat="1" applyFont="1" applyBorder="1" applyAlignment="1" applyProtection="1">
      <alignment horizontal="center"/>
    </xf>
    <xf numFmtId="1" fontId="12" fillId="0" borderId="18" xfId="0" applyNumberFormat="1" applyFont="1" applyBorder="1" applyAlignment="1" applyProtection="1">
      <alignment horizontal="center"/>
    </xf>
    <xf numFmtId="0" fontId="0" fillId="0" borderId="0" xfId="0" applyFill="1" applyProtection="1"/>
    <xf numFmtId="0" fontId="18" fillId="0" borderId="33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 readingOrder="1"/>
    </xf>
    <xf numFmtId="0" fontId="17" fillId="0" borderId="0" xfId="0" applyFont="1" applyFill="1" applyBorder="1" applyAlignment="1" applyProtection="1">
      <alignment horizontal="center" vertical="center" wrapText="1"/>
    </xf>
    <xf numFmtId="166" fontId="21" fillId="3" borderId="4" xfId="0" applyNumberFormat="1" applyFont="1" applyFill="1" applyBorder="1" applyAlignment="1" applyProtection="1">
      <alignment horizontal="center"/>
      <protection locked="0"/>
    </xf>
    <xf numFmtId="166" fontId="21" fillId="3" borderId="13" xfId="0" applyNumberFormat="1" applyFont="1" applyFill="1" applyBorder="1" applyAlignment="1" applyProtection="1">
      <alignment horizontal="center"/>
      <protection locked="0"/>
    </xf>
    <xf numFmtId="166" fontId="21" fillId="3" borderId="6" xfId="0" applyNumberFormat="1" applyFont="1" applyFill="1" applyBorder="1" applyAlignment="1" applyProtection="1">
      <alignment horizontal="center"/>
      <protection locked="0"/>
    </xf>
    <xf numFmtId="166" fontId="21" fillId="3" borderId="8" xfId="0" applyNumberFormat="1" applyFont="1" applyFill="1" applyBorder="1" applyAlignment="1" applyProtection="1">
      <alignment horizontal="center"/>
      <protection locked="0"/>
    </xf>
    <xf numFmtId="166" fontId="21" fillId="3" borderId="9" xfId="0" applyNumberFormat="1" applyFont="1" applyFill="1" applyBorder="1" applyAlignment="1" applyProtection="1">
      <alignment horizontal="center"/>
      <protection locked="0"/>
    </xf>
    <xf numFmtId="166" fontId="21" fillId="3" borderId="11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Border="1" applyProtection="1"/>
    <xf numFmtId="0" fontId="16" fillId="0" borderId="8" xfId="0" applyFont="1" applyBorder="1" applyAlignment="1" applyProtection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5" fillId="0" borderId="5" xfId="0" applyFont="1" applyBorder="1" applyProtection="1"/>
    <xf numFmtId="1" fontId="11" fillId="7" borderId="1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5" fillId="2" borderId="13" xfId="0" applyFont="1" applyFill="1" applyBorder="1" applyProtection="1"/>
    <xf numFmtId="0" fontId="17" fillId="0" borderId="0" xfId="0" applyFon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0" xfId="0" applyNumberFormat="1" applyBorder="1"/>
    <xf numFmtId="2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4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readingOrder="1"/>
    </xf>
    <xf numFmtId="0" fontId="14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21" fillId="2" borderId="0" xfId="0" applyFont="1" applyFill="1"/>
    <xf numFmtId="0" fontId="4" fillId="2" borderId="0" xfId="1" applyFill="1" applyBorder="1" applyProtection="1"/>
    <xf numFmtId="0" fontId="5" fillId="2" borderId="0" xfId="0" applyFont="1" applyFill="1"/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16" fillId="2" borderId="0" xfId="0" applyFont="1" applyFill="1"/>
    <xf numFmtId="0" fontId="16" fillId="0" borderId="0" xfId="0" applyFont="1"/>
    <xf numFmtId="0" fontId="31" fillId="0" borderId="0" xfId="0" applyFont="1"/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8" fillId="2" borderId="0" xfId="0" applyFont="1" applyFill="1" applyBorder="1" applyAlignment="1" applyProtection="1">
      <alignment horizontal="right"/>
    </xf>
    <xf numFmtId="0" fontId="13" fillId="2" borderId="6" xfId="0" applyFont="1" applyFill="1" applyBorder="1" applyAlignment="1" applyProtection="1">
      <alignment horizontal="right"/>
    </xf>
    <xf numFmtId="49" fontId="9" fillId="7" borderId="1" xfId="0" applyNumberFormat="1" applyFont="1" applyFill="1" applyBorder="1" applyAlignment="1" applyProtection="1">
      <protection locked="0"/>
    </xf>
    <xf numFmtId="165" fontId="9" fillId="7" borderId="2" xfId="0" applyNumberFormat="1" applyFont="1" applyFill="1" applyBorder="1" applyAlignment="1" applyProtection="1">
      <protection locked="0"/>
    </xf>
    <xf numFmtId="0" fontId="13" fillId="2" borderId="0" xfId="0" applyFont="1" applyFill="1" applyBorder="1" applyAlignment="1" applyProtection="1"/>
    <xf numFmtId="0" fontId="20" fillId="3" borderId="32" xfId="0" applyFont="1" applyFill="1" applyBorder="1" applyAlignment="1" applyProtection="1">
      <protection locked="0"/>
    </xf>
    <xf numFmtId="0" fontId="20" fillId="3" borderId="29" xfId="0" applyFont="1" applyFill="1" applyBorder="1" applyAlignment="1" applyProtection="1">
      <protection locked="0"/>
    </xf>
    <xf numFmtId="0" fontId="20" fillId="3" borderId="28" xfId="0" applyFont="1" applyFill="1" applyBorder="1" applyAlignment="1" applyProtection="1">
      <protection locked="0"/>
    </xf>
    <xf numFmtId="1" fontId="9" fillId="7" borderId="1" xfId="0" applyNumberFormat="1" applyFont="1" applyFill="1" applyBorder="1" applyAlignment="1" applyProtection="1">
      <alignment horizontal="right" wrapText="1"/>
      <protection locked="0"/>
    </xf>
    <xf numFmtId="1" fontId="9" fillId="7" borderId="2" xfId="0" applyNumberFormat="1" applyFont="1" applyFill="1" applyBorder="1" applyAlignment="1" applyProtection="1">
      <alignment horizontal="right" wrapText="1"/>
      <protection locked="0"/>
    </xf>
    <xf numFmtId="165" fontId="11" fillId="3" borderId="1" xfId="0" applyNumberFormat="1" applyFont="1" applyFill="1" applyBorder="1" applyAlignment="1" applyProtection="1">
      <alignment horizontal="right"/>
    </xf>
    <xf numFmtId="49" fontId="9" fillId="2" borderId="0" xfId="0" applyNumberFormat="1" applyFont="1" applyFill="1" applyBorder="1" applyAlignment="1" applyProtection="1">
      <protection locked="0"/>
    </xf>
    <xf numFmtId="165" fontId="9" fillId="2" borderId="0" xfId="0" applyNumberFormat="1" applyFont="1" applyFill="1" applyBorder="1" applyAlignment="1" applyProtection="1">
      <protection locked="0"/>
    </xf>
    <xf numFmtId="14" fontId="9" fillId="7" borderId="1" xfId="0" applyNumberFormat="1" applyFont="1" applyFill="1" applyBorder="1" applyAlignment="1" applyProtection="1">
      <protection locked="0"/>
    </xf>
    <xf numFmtId="0" fontId="9" fillId="7" borderId="1" xfId="0" applyNumberFormat="1" applyFont="1" applyFill="1" applyBorder="1" applyAlignment="1" applyProtection="1">
      <protection locked="0"/>
    </xf>
    <xf numFmtId="0" fontId="9" fillId="7" borderId="25" xfId="0" applyNumberFormat="1" applyFont="1" applyFill="1" applyBorder="1" applyAlignment="1" applyProtection="1">
      <protection locked="0"/>
    </xf>
    <xf numFmtId="49" fontId="9" fillId="7" borderId="2" xfId="0" applyNumberFormat="1" applyFont="1" applyFill="1" applyBorder="1" applyAlignment="1" applyProtection="1">
      <protection locked="0"/>
    </xf>
    <xf numFmtId="49" fontId="9" fillId="7" borderId="7" xfId="0" applyNumberFormat="1" applyFont="1" applyFill="1" applyBorder="1" applyAlignment="1" applyProtection="1">
      <protection locked="0"/>
    </xf>
    <xf numFmtId="0" fontId="14" fillId="2" borderId="5" xfId="0" applyFont="1" applyFill="1" applyBorder="1" applyAlignment="1" applyProtection="1"/>
    <xf numFmtId="0" fontId="14" fillId="2" borderId="13" xfId="0" applyFont="1" applyFill="1" applyBorder="1" applyAlignment="1" applyProtection="1"/>
    <xf numFmtId="0" fontId="14" fillId="2" borderId="4" xfId="0" applyFont="1" applyFill="1" applyBorder="1" applyAlignment="1" applyProtection="1">
      <alignment horizontal="right"/>
    </xf>
    <xf numFmtId="0" fontId="4" fillId="2" borderId="0" xfId="1" applyFill="1"/>
    <xf numFmtId="0" fontId="20" fillId="2" borderId="0" xfId="0" applyFont="1" applyFill="1" applyAlignment="1"/>
    <xf numFmtId="0" fontId="21" fillId="2" borderId="0" xfId="0" applyFont="1" applyFill="1" applyAlignment="1">
      <alignment horizontal="left"/>
    </xf>
    <xf numFmtId="0" fontId="36" fillId="2" borderId="6" xfId="0" applyFont="1" applyFill="1" applyBorder="1" applyAlignment="1">
      <alignment horizontal="right"/>
    </xf>
    <xf numFmtId="0" fontId="24" fillId="2" borderId="9" xfId="1" applyFont="1" applyFill="1" applyBorder="1" applyAlignment="1" applyProtection="1"/>
    <xf numFmtId="0" fontId="24" fillId="2" borderId="10" xfId="1" applyFont="1" applyFill="1" applyBorder="1" applyAlignment="1" applyProtection="1"/>
    <xf numFmtId="0" fontId="24" fillId="2" borderId="11" xfId="1" applyFont="1" applyFill="1" applyBorder="1" applyAlignment="1" applyProtection="1"/>
    <xf numFmtId="0" fontId="15" fillId="2" borderId="4" xfId="0" applyFont="1" applyFill="1" applyBorder="1" applyAlignment="1" applyProtection="1">
      <alignment horizontal="left"/>
    </xf>
    <xf numFmtId="0" fontId="15" fillId="2" borderId="5" xfId="0" applyFont="1" applyFill="1" applyBorder="1" applyAlignment="1" applyProtection="1">
      <alignment horizontal="left"/>
    </xf>
    <xf numFmtId="0" fontId="15" fillId="2" borderId="13" xfId="0" applyFont="1" applyFill="1" applyBorder="1" applyAlignment="1" applyProtection="1">
      <alignment horizontal="left"/>
    </xf>
    <xf numFmtId="0" fontId="20" fillId="2" borderId="6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0" fillId="2" borderId="8" xfId="0" applyFont="1" applyFill="1" applyBorder="1" applyAlignment="1" applyProtection="1">
      <alignment horizontal="left"/>
    </xf>
    <xf numFmtId="0" fontId="20" fillId="2" borderId="6" xfId="0" applyFont="1" applyFill="1" applyBorder="1" applyAlignment="1" applyProtection="1"/>
    <xf numFmtId="0" fontId="20" fillId="2" borderId="0" xfId="0" applyFont="1" applyFill="1" applyBorder="1" applyAlignment="1" applyProtection="1"/>
    <xf numFmtId="0" fontId="20" fillId="2" borderId="8" xfId="0" applyFont="1" applyFill="1" applyBorder="1" applyAlignment="1" applyProtection="1"/>
    <xf numFmtId="0" fontId="17" fillId="0" borderId="4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3" fillId="5" borderId="34" xfId="0" applyFont="1" applyFill="1" applyBorder="1" applyAlignment="1" applyProtection="1">
      <alignment horizontal="center" wrapText="1"/>
    </xf>
    <xf numFmtId="0" fontId="13" fillId="5" borderId="35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readingOrder="1"/>
    </xf>
    <xf numFmtId="0" fontId="2" fillId="2" borderId="5" xfId="0" applyFont="1" applyFill="1" applyBorder="1" applyAlignment="1" applyProtection="1">
      <alignment horizontal="center" readingOrder="1"/>
    </xf>
    <xf numFmtId="0" fontId="2" fillId="2" borderId="13" xfId="0" applyFont="1" applyFill="1" applyBorder="1" applyAlignment="1" applyProtection="1">
      <alignment horizontal="center" readingOrder="1"/>
    </xf>
    <xf numFmtId="0" fontId="8" fillId="2" borderId="6" xfId="0" applyFont="1" applyFill="1" applyBorder="1" applyAlignment="1" applyProtection="1">
      <alignment horizontal="center" readingOrder="1"/>
    </xf>
    <xf numFmtId="0" fontId="8" fillId="2" borderId="0" xfId="0" applyFont="1" applyFill="1" applyBorder="1" applyAlignment="1" applyProtection="1">
      <alignment horizontal="center" readingOrder="1"/>
    </xf>
    <xf numFmtId="0" fontId="8" fillId="2" borderId="8" xfId="0" applyFont="1" applyFill="1" applyBorder="1" applyAlignment="1" applyProtection="1">
      <alignment horizontal="center" readingOrder="1"/>
    </xf>
    <xf numFmtId="0" fontId="6" fillId="2" borderId="6" xfId="0" applyFont="1" applyFill="1" applyBorder="1" applyAlignment="1" applyProtection="1">
      <alignment horizontal="center" readingOrder="1"/>
    </xf>
    <xf numFmtId="0" fontId="6" fillId="2" borderId="0" xfId="0" applyFont="1" applyFill="1" applyBorder="1" applyAlignment="1" applyProtection="1">
      <alignment horizontal="center" readingOrder="1"/>
    </xf>
    <xf numFmtId="0" fontId="6" fillId="2" borderId="8" xfId="0" applyFont="1" applyFill="1" applyBorder="1" applyAlignment="1" applyProtection="1">
      <alignment horizontal="center" readingOrder="1"/>
    </xf>
    <xf numFmtId="0" fontId="4" fillId="2" borderId="6" xfId="1" applyFill="1" applyBorder="1" applyAlignment="1" applyProtection="1">
      <alignment horizontal="center" readingOrder="1"/>
    </xf>
    <xf numFmtId="0" fontId="4" fillId="2" borderId="0" xfId="1" applyFill="1" applyBorder="1" applyAlignment="1" applyProtection="1">
      <alignment horizontal="center" readingOrder="1"/>
    </xf>
    <xf numFmtId="0" fontId="4" fillId="2" borderId="8" xfId="1" applyFill="1" applyBorder="1" applyAlignment="1" applyProtection="1">
      <alignment horizontal="center" readingOrder="1"/>
    </xf>
    <xf numFmtId="0" fontId="3" fillId="2" borderId="6" xfId="0" applyFont="1" applyFill="1" applyBorder="1" applyAlignment="1" applyProtection="1">
      <alignment horizontal="center" readingOrder="1"/>
    </xf>
    <xf numFmtId="0" fontId="3" fillId="2" borderId="0" xfId="0" applyFont="1" applyFill="1" applyBorder="1" applyAlignment="1" applyProtection="1">
      <alignment horizontal="center" readingOrder="1"/>
    </xf>
    <xf numFmtId="0" fontId="3" fillId="2" borderId="8" xfId="0" applyFont="1" applyFill="1" applyBorder="1" applyAlignment="1" applyProtection="1">
      <alignment horizontal="center" readingOrder="1"/>
    </xf>
    <xf numFmtId="0" fontId="17" fillId="0" borderId="5" xfId="0" applyFont="1" applyBorder="1" applyAlignment="1" applyProtection="1">
      <alignment horizontal="center"/>
    </xf>
    <xf numFmtId="0" fontId="14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/>
    </xf>
    <xf numFmtId="0" fontId="13" fillId="4" borderId="28" xfId="0" applyFont="1" applyFill="1" applyBorder="1" applyAlignment="1" applyProtection="1">
      <alignment horizontal="center" wrapText="1"/>
    </xf>
    <xf numFmtId="0" fontId="13" fillId="4" borderId="29" xfId="0" applyFont="1" applyFill="1" applyBorder="1" applyAlignment="1" applyProtection="1">
      <alignment horizontal="center" wrapText="1"/>
    </xf>
    <xf numFmtId="165" fontId="9" fillId="2" borderId="27" xfId="0" applyNumberFormat="1" applyFont="1" applyFill="1" applyBorder="1" applyAlignment="1" applyProtection="1">
      <alignment horizontal="center"/>
      <protection locked="0"/>
    </xf>
    <xf numFmtId="165" fontId="9" fillId="2" borderId="0" xfId="0" applyNumberFormat="1" applyFont="1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643E39C0-EA73-4B7D-9BDD-410198E42C2F}"/>
  </cellStyles>
  <dxfs count="7"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ertelmann.bolor@epa.gov" TargetMode="External"/><Relationship Id="rId1" Type="http://schemas.openxmlformats.org/officeDocument/2006/relationships/hyperlink" Target="https://www.epa.gov/region8-waterops/lcr-lead-action-level-exceedance-templat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6"/>
  <sheetViews>
    <sheetView tabSelected="1" zoomScaleNormal="100" workbookViewId="0">
      <selection activeCell="A30" sqref="A30"/>
    </sheetView>
  </sheetViews>
  <sheetFormatPr defaultColWidth="9.140625" defaultRowHeight="14.25" x14ac:dyDescent="0.2"/>
  <cols>
    <col min="1" max="1" width="33" style="1" customWidth="1"/>
    <col min="2" max="2" width="14" style="1" customWidth="1"/>
    <col min="3" max="3" width="9.7109375" style="1" customWidth="1"/>
    <col min="4" max="4" width="19.7109375" style="1" customWidth="1"/>
    <col min="5" max="5" width="14.5703125" style="1" customWidth="1"/>
    <col min="6" max="6" width="11.85546875" style="1" customWidth="1"/>
    <col min="7" max="7" width="11" style="1" bestFit="1" customWidth="1"/>
    <col min="8" max="10" width="11.28515625" style="22" customWidth="1"/>
    <col min="11" max="11" width="16.7109375" style="22" hidden="1" customWidth="1"/>
    <col min="12" max="12" width="22.5703125" style="21" hidden="1" customWidth="1"/>
    <col min="13" max="13" width="20.28515625" style="48" hidden="1" customWidth="1"/>
    <col min="14" max="14" width="7.140625" style="21" hidden="1" customWidth="1"/>
    <col min="15" max="15" width="16.42578125" style="21" hidden="1" customWidth="1"/>
    <col min="16" max="16" width="9.7109375" style="21" hidden="1" customWidth="1"/>
    <col min="17" max="17" width="9.7109375" style="32" hidden="1" customWidth="1"/>
    <col min="18" max="18" width="11.28515625" style="32" hidden="1" customWidth="1"/>
    <col min="19" max="19" width="13.85546875" style="32" hidden="1" customWidth="1"/>
    <col min="20" max="20" width="11.140625" style="32" hidden="1" customWidth="1"/>
    <col min="21" max="22" width="9.7109375" style="21" hidden="1" customWidth="1"/>
    <col min="23" max="23" width="15.7109375" style="22" hidden="1" customWidth="1"/>
    <col min="24" max="24" width="12.85546875" hidden="1" customWidth="1"/>
    <col min="25" max="25" width="9.42578125" hidden="1" customWidth="1"/>
    <col min="26" max="27" width="14.85546875" hidden="1" customWidth="1"/>
    <col min="28" max="28" width="15.5703125" hidden="1" customWidth="1"/>
    <col min="29" max="30" width="9.42578125" hidden="1" customWidth="1"/>
    <col min="31" max="31" width="10.85546875" hidden="1" customWidth="1"/>
    <col min="32" max="32" width="15.5703125" hidden="1" customWidth="1"/>
    <col min="33" max="33" width="9.140625" hidden="1" customWidth="1"/>
    <col min="35" max="16384" width="9.140625" style="22"/>
  </cols>
  <sheetData>
    <row r="1" spans="1:22" x14ac:dyDescent="0.2">
      <c r="A1" s="247" t="s">
        <v>0</v>
      </c>
      <c r="B1" s="248"/>
      <c r="C1" s="248"/>
      <c r="D1" s="248"/>
      <c r="E1" s="248"/>
      <c r="F1" s="248"/>
      <c r="G1" s="248"/>
      <c r="H1" s="249"/>
      <c r="I1" s="123"/>
      <c r="J1" s="123"/>
      <c r="K1" s="123"/>
    </row>
    <row r="2" spans="1:22" x14ac:dyDescent="0.2">
      <c r="A2" s="259" t="s">
        <v>1</v>
      </c>
      <c r="B2" s="260"/>
      <c r="C2" s="260"/>
      <c r="D2" s="260"/>
      <c r="E2" s="260"/>
      <c r="F2" s="260"/>
      <c r="G2" s="260"/>
      <c r="H2" s="261"/>
      <c r="I2" s="152"/>
      <c r="J2" s="152"/>
      <c r="K2" s="179"/>
    </row>
    <row r="3" spans="1:22" ht="15" x14ac:dyDescent="0.25">
      <c r="A3" s="256" t="s">
        <v>2</v>
      </c>
      <c r="B3" s="257"/>
      <c r="C3" s="257"/>
      <c r="D3" s="257"/>
      <c r="E3" s="257"/>
      <c r="F3" s="257"/>
      <c r="G3" s="257"/>
      <c r="H3" s="258"/>
      <c r="I3" s="134"/>
      <c r="J3" s="134"/>
      <c r="K3" s="134"/>
    </row>
    <row r="4" spans="1:22" ht="15.75" x14ac:dyDescent="0.25">
      <c r="A4" s="253" t="s">
        <v>3</v>
      </c>
      <c r="B4" s="254"/>
      <c r="C4" s="254"/>
      <c r="D4" s="254"/>
      <c r="E4" s="254"/>
      <c r="F4" s="254"/>
      <c r="G4" s="254"/>
      <c r="H4" s="255"/>
      <c r="I4" s="135"/>
      <c r="J4" s="135"/>
      <c r="K4" s="135"/>
    </row>
    <row r="5" spans="1:22" ht="15.75" x14ac:dyDescent="0.25">
      <c r="A5" s="250" t="s">
        <v>4</v>
      </c>
      <c r="B5" s="251"/>
      <c r="C5" s="251"/>
      <c r="D5" s="251"/>
      <c r="E5" s="251"/>
      <c r="F5" s="251"/>
      <c r="G5" s="251"/>
      <c r="H5" s="252"/>
      <c r="I5" s="136"/>
      <c r="J5" s="136"/>
      <c r="K5" s="136"/>
    </row>
    <row r="6" spans="1:22" ht="4.5" customHeight="1" thickBot="1" x14ac:dyDescent="0.25">
      <c r="A6" s="18"/>
      <c r="B6" s="3"/>
      <c r="C6" s="3"/>
      <c r="D6" s="3"/>
      <c r="E6" s="44"/>
      <c r="F6" s="4"/>
      <c r="G6" s="5"/>
      <c r="H6" s="24"/>
      <c r="I6" s="137"/>
      <c r="J6" s="137"/>
      <c r="K6" s="137"/>
    </row>
    <row r="7" spans="1:22" ht="4.5" customHeight="1" x14ac:dyDescent="0.2">
      <c r="A7" s="14"/>
      <c r="B7" s="2"/>
      <c r="C7" s="2"/>
      <c r="D7" s="2"/>
      <c r="E7" s="15"/>
      <c r="F7" s="16"/>
      <c r="G7" s="17"/>
      <c r="H7" s="23"/>
      <c r="I7" s="137"/>
      <c r="J7" s="137"/>
      <c r="K7" s="137"/>
    </row>
    <row r="8" spans="1:22" ht="15.75" x14ac:dyDescent="0.25">
      <c r="A8" s="197" t="s">
        <v>5</v>
      </c>
      <c r="B8" s="199"/>
      <c r="C8" s="208"/>
      <c r="D8" s="3"/>
      <c r="E8" s="196" t="s">
        <v>6</v>
      </c>
      <c r="F8" s="210"/>
      <c r="G8" s="211"/>
      <c r="H8" s="212"/>
      <c r="I8" s="138"/>
      <c r="J8" s="138"/>
      <c r="K8" s="138"/>
    </row>
    <row r="9" spans="1:22" x14ac:dyDescent="0.2">
      <c r="A9" s="19" t="s">
        <v>7</v>
      </c>
      <c r="B9" s="200"/>
      <c r="C9" s="209"/>
      <c r="D9" s="3"/>
      <c r="E9" s="19" t="s">
        <v>8</v>
      </c>
      <c r="F9" s="213"/>
      <c r="G9" s="213"/>
      <c r="H9" s="214"/>
      <c r="I9" s="139"/>
      <c r="J9" s="139"/>
      <c r="K9" s="139"/>
    </row>
    <row r="10" spans="1:22" x14ac:dyDescent="0.2">
      <c r="A10" s="18"/>
      <c r="B10" s="268"/>
      <c r="C10" s="269"/>
      <c r="D10" s="4"/>
      <c r="E10" s="20" t="s">
        <v>9</v>
      </c>
      <c r="F10" s="213"/>
      <c r="G10" s="213"/>
      <c r="H10" s="214"/>
      <c r="I10" s="139"/>
      <c r="J10" s="139"/>
      <c r="K10" s="139"/>
    </row>
    <row r="11" spans="1:22" ht="5.25" customHeight="1" thickBot="1" x14ac:dyDescent="0.25">
      <c r="A11" s="13"/>
      <c r="B11" s="25"/>
      <c r="C11" s="6"/>
      <c r="D11" s="12"/>
      <c r="E11" s="26"/>
      <c r="F11" s="26"/>
      <c r="G11" s="26"/>
      <c r="H11" s="40"/>
      <c r="I11" s="140"/>
      <c r="J11" s="140"/>
      <c r="K11" s="140"/>
    </row>
    <row r="12" spans="1:22" ht="15.75" x14ac:dyDescent="0.25">
      <c r="A12" s="217" t="s">
        <v>104</v>
      </c>
      <c r="B12" s="215"/>
      <c r="C12" s="216"/>
      <c r="D12" s="263" t="s">
        <v>10</v>
      </c>
      <c r="E12" s="264"/>
      <c r="F12" s="264"/>
      <c r="G12" s="264"/>
      <c r="H12" s="265"/>
      <c r="I12" s="141"/>
      <c r="J12" s="141"/>
      <c r="K12" s="141"/>
    </row>
    <row r="13" spans="1:22" ht="3" customHeight="1" x14ac:dyDescent="0.2">
      <c r="A13" s="18"/>
      <c r="B13" s="3"/>
      <c r="C13" s="56"/>
      <c r="D13" s="18"/>
      <c r="E13" s="3"/>
      <c r="F13" s="3"/>
      <c r="G13" s="3"/>
      <c r="H13" s="24"/>
      <c r="I13" s="137"/>
      <c r="J13" s="137"/>
      <c r="K13" s="137"/>
    </row>
    <row r="14" spans="1:22" x14ac:dyDescent="0.2">
      <c r="A14" s="58" t="s">
        <v>11</v>
      </c>
      <c r="B14" s="205"/>
      <c r="C14" s="7"/>
      <c r="D14" s="62"/>
      <c r="E14" s="59" t="s">
        <v>12</v>
      </c>
      <c r="F14" s="59" t="s">
        <v>13</v>
      </c>
      <c r="G14" s="59" t="s">
        <v>14</v>
      </c>
      <c r="H14" s="67" t="s">
        <v>15</v>
      </c>
      <c r="I14" s="142"/>
      <c r="J14" s="142"/>
      <c r="K14" s="142"/>
    </row>
    <row r="15" spans="1:22" x14ac:dyDescent="0.2">
      <c r="A15" s="58" t="s">
        <v>16</v>
      </c>
      <c r="B15" s="206"/>
      <c r="C15" s="41"/>
      <c r="D15" s="62" t="s">
        <v>17</v>
      </c>
      <c r="E15" s="60"/>
      <c r="F15" s="60"/>
      <c r="G15" s="60"/>
      <c r="H15" s="63"/>
      <c r="I15" s="143"/>
      <c r="J15" s="143"/>
      <c r="K15" s="143"/>
    </row>
    <row r="16" spans="1:22" x14ac:dyDescent="0.2">
      <c r="A16" s="198" t="s">
        <v>18</v>
      </c>
      <c r="B16" s="207" t="str">
        <f>IF(B14="","Need Year",IF(B15="","Need Month",$L$46))</f>
        <v>Need Year</v>
      </c>
      <c r="C16" s="3"/>
      <c r="D16" s="62" t="s">
        <v>19</v>
      </c>
      <c r="E16" s="147">
        <f>IF(E15&gt;$B$22,$B$22,VLOOKUP(E14,$P$31:$S$34,4,FALSE))</f>
        <v>0</v>
      </c>
      <c r="F16" s="147">
        <f>IF(F15&gt;$B$22,$B$22,VLOOKUP(F14,$P$31:$S$34,4,FALSE))</f>
        <v>0</v>
      </c>
      <c r="G16" s="147">
        <f>IF(G15&gt;$B$22,$B$22,VLOOKUP(G14,$P$31:$S$34,4,FALSE))</f>
        <v>0</v>
      </c>
      <c r="H16" s="148">
        <f>IF(H15&gt;$B$22,$B$22,VLOOKUP(H14,$P$31:$S$34,4,FALSE))</f>
        <v>0</v>
      </c>
      <c r="I16" s="144"/>
      <c r="J16" s="144"/>
      <c r="K16" s="144"/>
      <c r="L16" s="28"/>
      <c r="M16" s="49"/>
      <c r="N16" s="28"/>
      <c r="O16" s="28"/>
      <c r="P16" s="28"/>
      <c r="Q16" s="79"/>
      <c r="R16" s="79"/>
      <c r="S16" s="79"/>
      <c r="T16" s="79"/>
      <c r="U16" s="28"/>
      <c r="V16" s="28"/>
    </row>
    <row r="17" spans="1:34" x14ac:dyDescent="0.2">
      <c r="B17" s="201"/>
      <c r="C17" s="201"/>
      <c r="D17" s="64" t="s">
        <v>20</v>
      </c>
      <c r="E17" s="75">
        <f>VLOOKUP(E14,$N$30:$O$33,2,FALSE)</f>
        <v>0</v>
      </c>
      <c r="F17" s="75">
        <f t="shared" ref="F17:H17" si="0">VLOOKUP(F14,$N$30:$O$33,2,FALSE)</f>
        <v>0</v>
      </c>
      <c r="G17" s="75">
        <f t="shared" si="0"/>
        <v>0</v>
      </c>
      <c r="H17" s="76">
        <f t="shared" si="0"/>
        <v>0</v>
      </c>
      <c r="I17" s="144"/>
      <c r="J17" s="144"/>
      <c r="K17" s="144"/>
      <c r="L17" s="28"/>
      <c r="M17" s="49"/>
      <c r="N17" s="28"/>
      <c r="O17" s="28"/>
      <c r="P17" s="28"/>
      <c r="Q17" s="79"/>
      <c r="R17" s="79"/>
      <c r="S17" s="79"/>
      <c r="T17" s="79"/>
      <c r="U17" s="28"/>
      <c r="V17" s="28"/>
    </row>
    <row r="18" spans="1:34" x14ac:dyDescent="0.2">
      <c r="A18" s="221" t="s">
        <v>109</v>
      </c>
      <c r="B18" s="183"/>
      <c r="C18" s="183"/>
      <c r="D18" s="68" t="s">
        <v>21</v>
      </c>
      <c r="E18" s="61">
        <f>IF(E16-E17&lt;=0,0,E16-E17)</f>
        <v>0</v>
      </c>
      <c r="F18" s="61">
        <f t="shared" ref="F18:H18" si="1">IF(F16-F17&lt;=0,0,F16-F17)</f>
        <v>0</v>
      </c>
      <c r="G18" s="61">
        <f t="shared" si="1"/>
        <v>0</v>
      </c>
      <c r="H18" s="69">
        <f t="shared" si="1"/>
        <v>0</v>
      </c>
      <c r="I18" s="144"/>
      <c r="J18" s="144"/>
      <c r="K18" s="144"/>
      <c r="L18" s="28"/>
      <c r="M18" s="49"/>
      <c r="N18" s="28"/>
      <c r="O18" s="28"/>
      <c r="P18" s="28"/>
      <c r="Q18" s="79"/>
      <c r="R18" s="79"/>
      <c r="S18" s="79"/>
      <c r="T18" s="79"/>
      <c r="U18" s="28"/>
      <c r="V18" s="28"/>
    </row>
    <row r="19" spans="1:34" ht="15" thickBot="1" x14ac:dyDescent="0.25">
      <c r="A19" s="37"/>
      <c r="B19" s="38"/>
      <c r="C19" s="57"/>
      <c r="D19" s="86"/>
      <c r="E19" s="6"/>
      <c r="F19" s="6"/>
      <c r="G19" s="39"/>
      <c r="H19" s="27"/>
      <c r="I19" s="137"/>
      <c r="J19" s="137"/>
      <c r="K19" s="137"/>
      <c r="L19" s="28"/>
      <c r="M19" s="49"/>
      <c r="N19" s="28"/>
      <c r="O19" s="28"/>
      <c r="P19" s="28"/>
      <c r="Q19" s="79"/>
      <c r="R19" s="79"/>
      <c r="S19" s="79"/>
      <c r="T19" s="79"/>
      <c r="U19" s="28"/>
      <c r="V19" s="28"/>
    </row>
    <row r="20" spans="1:34" ht="14.45" customHeight="1" x14ac:dyDescent="0.25">
      <c r="A20" s="217" t="s">
        <v>22</v>
      </c>
      <c r="B20" s="181"/>
      <c r="C20" s="167"/>
      <c r="D20" s="181"/>
      <c r="E20" s="181"/>
      <c r="F20" s="181"/>
      <c r="G20" s="181"/>
      <c r="H20" s="182"/>
      <c r="I20" s="141"/>
      <c r="J20" s="141"/>
      <c r="K20" s="141"/>
      <c r="L20" s="28"/>
      <c r="M20" s="49"/>
      <c r="N20" s="28"/>
      <c r="O20" s="28"/>
      <c r="P20" s="28"/>
      <c r="Q20" s="79"/>
      <c r="R20" s="79"/>
      <c r="S20" s="79"/>
      <c r="T20" s="79"/>
      <c r="U20" s="28"/>
      <c r="V20" s="28"/>
    </row>
    <row r="21" spans="1:34" ht="3" customHeight="1" x14ac:dyDescent="0.2">
      <c r="A21" s="18"/>
      <c r="B21" s="3"/>
      <c r="C21" s="56"/>
      <c r="D21" s="3"/>
      <c r="E21" s="3"/>
      <c r="F21" s="3"/>
      <c r="G21" s="3"/>
      <c r="H21" s="24"/>
      <c r="I21" s="137"/>
      <c r="J21" s="137"/>
      <c r="K21" s="137"/>
    </row>
    <row r="22" spans="1:34" ht="15" x14ac:dyDescent="0.2">
      <c r="A22" s="198" t="s">
        <v>23</v>
      </c>
      <c r="B22" s="164"/>
      <c r="C22" s="56"/>
      <c r="D22" s="236" t="s">
        <v>24</v>
      </c>
      <c r="E22" s="237"/>
      <c r="F22" s="237"/>
      <c r="G22" s="243" t="str">
        <f>IF(E23="","",IF(E23&gt;0.015,"Tier 1 Lead Public Notice Required.     See Below.",""))</f>
        <v/>
      </c>
      <c r="H22" s="244"/>
      <c r="I22" s="153"/>
      <c r="J22" s="153"/>
      <c r="K22" s="137"/>
      <c r="AB22" s="112"/>
    </row>
    <row r="23" spans="1:34" ht="14.45" customHeight="1" x14ac:dyDescent="0.2">
      <c r="A23" s="198" t="s">
        <v>25</v>
      </c>
      <c r="B23" s="82">
        <f>SUM(E15:H15)</f>
        <v>0</v>
      </c>
      <c r="C23" s="56"/>
      <c r="D23" s="165" t="s">
        <v>26</v>
      </c>
      <c r="E23" s="109" t="str">
        <f>IF(MAX(X30:X50)=5,AVERAGE(AB30:AB31),VLOOKUP(MIN(AA30:AA50),$AA$30:$AB$50,2,FALSE))</f>
        <v/>
      </c>
      <c r="F23" s="110" t="s">
        <v>27</v>
      </c>
      <c r="G23" s="243"/>
      <c r="H23" s="244"/>
      <c r="I23" s="153"/>
      <c r="J23" s="153"/>
      <c r="K23" s="137"/>
      <c r="L23" s="22"/>
      <c r="M23" s="22"/>
      <c r="N23" s="22"/>
      <c r="O23" s="22"/>
      <c r="P23" s="22"/>
      <c r="Q23" s="84"/>
      <c r="R23" s="84"/>
      <c r="S23" s="84"/>
      <c r="T23" s="84"/>
      <c r="U23" s="22"/>
      <c r="V23" s="22"/>
    </row>
    <row r="24" spans="1:34" ht="14.45" customHeight="1" x14ac:dyDescent="0.2">
      <c r="A24" s="198" t="s">
        <v>28</v>
      </c>
      <c r="B24" s="66" t="str">
        <f>IF(SUM(E18:H18)&gt;0,"Yes","No")</f>
        <v>No</v>
      </c>
      <c r="C24" s="56"/>
      <c r="D24" s="165" t="s">
        <v>29</v>
      </c>
      <c r="E24" s="133" t="str">
        <f>IF(MAX(AC30:AC50)=5,AVERAGE(AG30:AG31),VLOOKUP(MIN(AF30:AF50),$AF$30:$AG$50,2,FALSE))</f>
        <v/>
      </c>
      <c r="F24" s="110" t="s">
        <v>27</v>
      </c>
      <c r="G24" s="243"/>
      <c r="H24" s="244"/>
      <c r="I24" s="153"/>
      <c r="J24" s="153"/>
      <c r="K24" s="137"/>
      <c r="L24" s="22"/>
      <c r="M24" s="22"/>
      <c r="N24" s="22"/>
      <c r="O24" s="22"/>
      <c r="P24" s="22"/>
      <c r="Q24" s="84"/>
      <c r="R24" s="84"/>
      <c r="S24" s="84"/>
      <c r="T24" s="84"/>
      <c r="U24" s="22"/>
      <c r="V24" s="22"/>
    </row>
    <row r="25" spans="1:34" ht="14.45" customHeight="1" x14ac:dyDescent="0.2">
      <c r="A25" s="198" t="s">
        <v>30</v>
      </c>
      <c r="B25" s="66" t="str">
        <f>IF(SUM(U30:U50)&gt;0,"Yes","No")</f>
        <v>No</v>
      </c>
      <c r="C25" s="56"/>
      <c r="D25" s="165"/>
      <c r="E25" s="162"/>
      <c r="F25" s="110"/>
      <c r="G25" s="177"/>
      <c r="H25" s="178"/>
      <c r="I25" s="153"/>
      <c r="J25" s="153"/>
      <c r="K25" s="137"/>
      <c r="L25" s="22"/>
      <c r="M25" s="22"/>
      <c r="N25" s="22"/>
      <c r="O25" s="22"/>
      <c r="P25" s="22"/>
      <c r="Q25" s="84"/>
      <c r="R25" s="84"/>
      <c r="S25" s="84"/>
      <c r="T25" s="84"/>
      <c r="U25" s="22"/>
      <c r="V25" s="22"/>
    </row>
    <row r="26" spans="1:34" ht="3" customHeight="1" thickBot="1" x14ac:dyDescent="0.25">
      <c r="A26" s="37"/>
      <c r="B26" s="38"/>
      <c r="C26" s="57"/>
      <c r="D26" s="166"/>
      <c r="E26" s="111"/>
      <c r="F26" s="111"/>
      <c r="G26" s="39"/>
      <c r="H26" s="27"/>
      <c r="I26" s="137"/>
      <c r="J26" s="137"/>
      <c r="K26" s="137"/>
      <c r="L26" s="28"/>
      <c r="M26" s="49"/>
      <c r="N26" s="28"/>
      <c r="O26" s="28"/>
      <c r="P26" s="28"/>
      <c r="Q26" s="79"/>
      <c r="R26" s="79"/>
      <c r="S26" s="79"/>
      <c r="T26" s="79"/>
      <c r="U26" s="28"/>
      <c r="V26" s="28"/>
    </row>
    <row r="27" spans="1:34" ht="16.5" thickBot="1" x14ac:dyDescent="0.3">
      <c r="A27" s="180" t="s">
        <v>31</v>
      </c>
      <c r="B27" s="181"/>
      <c r="C27" s="181"/>
      <c r="D27" s="145"/>
      <c r="E27" s="145"/>
      <c r="F27" s="145"/>
      <c r="G27" s="145"/>
      <c r="H27" s="146"/>
      <c r="I27" s="245" t="s">
        <v>32</v>
      </c>
      <c r="J27" s="246"/>
      <c r="K27" s="124"/>
      <c r="L27" s="28"/>
      <c r="M27" s="49"/>
      <c r="N27" s="28"/>
      <c r="O27" s="28"/>
      <c r="P27" s="28"/>
      <c r="Q27" s="79"/>
      <c r="R27" s="79"/>
      <c r="S27" s="79"/>
      <c r="T27" s="79"/>
      <c r="U27" s="28"/>
      <c r="V27" s="28"/>
    </row>
    <row r="28" spans="1:34" ht="39.6" customHeight="1" x14ac:dyDescent="0.25">
      <c r="A28" s="241" t="s">
        <v>33</v>
      </c>
      <c r="B28" s="266" t="s">
        <v>34</v>
      </c>
      <c r="C28" s="98"/>
      <c r="D28" s="43"/>
      <c r="E28" s="163"/>
      <c r="F28" s="78"/>
      <c r="G28" s="125" t="s">
        <v>26</v>
      </c>
      <c r="H28" s="126" t="s">
        <v>29</v>
      </c>
      <c r="I28" s="125" t="s">
        <v>26</v>
      </c>
      <c r="J28" s="126" t="s">
        <v>29</v>
      </c>
      <c r="K28" s="234" t="s">
        <v>35</v>
      </c>
      <c r="L28" s="262"/>
      <c r="M28" s="176"/>
      <c r="N28" s="42"/>
      <c r="O28" s="160"/>
      <c r="P28" s="42"/>
      <c r="Q28" s="88"/>
      <c r="R28" s="88"/>
      <c r="S28" s="88"/>
      <c r="T28" s="234" t="s">
        <v>36</v>
      </c>
      <c r="U28" s="235"/>
      <c r="V28" s="65" t="s">
        <v>37</v>
      </c>
      <c r="W28" s="113"/>
      <c r="X28" s="238" t="s">
        <v>26</v>
      </c>
      <c r="Y28" s="239"/>
      <c r="Z28" s="239"/>
      <c r="AA28" s="239"/>
      <c r="AB28" s="240"/>
      <c r="AC28" s="238" t="s">
        <v>29</v>
      </c>
      <c r="AD28" s="239"/>
      <c r="AE28" s="239"/>
      <c r="AF28" s="239"/>
      <c r="AG28" s="240"/>
      <c r="AH28" s="22"/>
    </row>
    <row r="29" spans="1:34" ht="38.450000000000003" customHeight="1" thickBot="1" x14ac:dyDescent="0.3">
      <c r="A29" s="242"/>
      <c r="B29" s="267"/>
      <c r="C29" s="132" t="s">
        <v>38</v>
      </c>
      <c r="D29" s="103" t="s">
        <v>39</v>
      </c>
      <c r="E29" s="99" t="s">
        <v>40</v>
      </c>
      <c r="F29" s="99" t="s">
        <v>41</v>
      </c>
      <c r="G29" s="127" t="s">
        <v>27</v>
      </c>
      <c r="H29" s="128" t="s">
        <v>27</v>
      </c>
      <c r="I29" s="150" t="s">
        <v>27</v>
      </c>
      <c r="J29" s="151" t="s">
        <v>27</v>
      </c>
      <c r="K29" s="54" t="s">
        <v>42</v>
      </c>
      <c r="L29" s="55" t="s">
        <v>43</v>
      </c>
      <c r="M29" s="30"/>
      <c r="N29" s="54" t="s">
        <v>44</v>
      </c>
      <c r="O29" s="30" t="s">
        <v>45</v>
      </c>
      <c r="P29" s="83"/>
      <c r="Q29" s="80" t="s">
        <v>46</v>
      </c>
      <c r="R29" s="87" t="s">
        <v>47</v>
      </c>
      <c r="S29" s="87" t="s">
        <v>48</v>
      </c>
      <c r="T29" s="83" t="s">
        <v>49</v>
      </c>
      <c r="U29" s="92"/>
      <c r="V29" s="45"/>
      <c r="W29" s="114" t="s">
        <v>50</v>
      </c>
      <c r="X29" s="115" t="s">
        <v>51</v>
      </c>
      <c r="Y29" s="168" t="s">
        <v>52</v>
      </c>
      <c r="Z29" s="168" t="s">
        <v>53</v>
      </c>
      <c r="AA29" s="168" t="s">
        <v>54</v>
      </c>
      <c r="AB29" s="116" t="s">
        <v>55</v>
      </c>
      <c r="AC29" s="115" t="s">
        <v>51</v>
      </c>
      <c r="AD29" s="168" t="s">
        <v>52</v>
      </c>
      <c r="AE29" s="168" t="s">
        <v>53</v>
      </c>
      <c r="AF29" s="168" t="s">
        <v>54</v>
      </c>
      <c r="AG29" s="116" t="s">
        <v>55</v>
      </c>
      <c r="AH29" s="22"/>
    </row>
    <row r="30" spans="1:34" x14ac:dyDescent="0.2">
      <c r="A30" s="204"/>
      <c r="B30" s="174"/>
      <c r="C30" s="175"/>
      <c r="D30" s="70"/>
      <c r="E30" s="104"/>
      <c r="F30" s="105"/>
      <c r="G30" s="70"/>
      <c r="H30" s="129"/>
      <c r="I30" s="154" t="str">
        <f t="shared" ref="I30:I50" si="2">IF(G30="","",IF(G30="ND",0,G30))</f>
        <v/>
      </c>
      <c r="J30" s="155" t="str">
        <f t="shared" ref="J30:J50" si="3">IF(H30="","",IF(H30="ND",0,H30))</f>
        <v/>
      </c>
      <c r="K30" s="32" t="s">
        <v>56</v>
      </c>
      <c r="L30" s="50" t="s">
        <v>57</v>
      </c>
      <c r="M30" s="47">
        <f>$B$14</f>
        <v>0</v>
      </c>
      <c r="N30" s="31" t="s">
        <v>12</v>
      </c>
      <c r="O30" s="161">
        <f>COUNTIF($B$30:$B$50,N30)</f>
        <v>0</v>
      </c>
      <c r="P30" s="89" t="s">
        <v>58</v>
      </c>
      <c r="Q30" s="79"/>
      <c r="R30" s="85">
        <f>B22</f>
        <v>0</v>
      </c>
      <c r="T30" s="31" t="s">
        <v>59</v>
      </c>
      <c r="U30" s="29">
        <f t="shared" ref="U30:U40" si="4">IF(D30="No",1,0)</f>
        <v>0</v>
      </c>
      <c r="V30" s="97" t="s">
        <v>60</v>
      </c>
      <c r="W30" s="117">
        <v>1</v>
      </c>
      <c r="X30" s="118">
        <v>1</v>
      </c>
      <c r="Y30" s="169">
        <f t="shared" ref="Y30:Y35" si="5">IFERROR(MAX(X30:X50)+1-X30,"")</f>
        <v>1</v>
      </c>
      <c r="Z30" s="170">
        <f t="shared" ref="Z30:Z50" si="6">IFERROR(Y30/MAX($Y$30:$Y$50),"")</f>
        <v>1</v>
      </c>
      <c r="AA30" s="170">
        <f>IF(Z30&gt;=0.9,Z30,"")</f>
        <v>1</v>
      </c>
      <c r="AB30" s="119" t="str">
        <f t="shared" ref="AB30:AB50" si="7">IFERROR(LARGE($I$30:$I$50,$W30),"")</f>
        <v/>
      </c>
      <c r="AC30" s="118">
        <v>1</v>
      </c>
      <c r="AD30" s="169">
        <f t="shared" ref="AD30:AD35" si="8">IFERROR(MAX(AC30:AC50)+1-AC30,"")</f>
        <v>1</v>
      </c>
      <c r="AE30" s="170">
        <f t="shared" ref="AE30:AE50" si="9">IFERROR(AD30/MAX($AD$30:$AD$50),"")</f>
        <v>1</v>
      </c>
      <c r="AF30" s="170">
        <f>IF(AE30&gt;=0.9,AE30,"")</f>
        <v>1</v>
      </c>
      <c r="AG30" s="119" t="str">
        <f t="shared" ref="AG30:AG50" si="10">IFERROR(LARGE($J$30:$J$50,$W30),"")</f>
        <v/>
      </c>
      <c r="AH30" s="149"/>
    </row>
    <row r="31" spans="1:34" x14ac:dyDescent="0.2">
      <c r="A31" s="202"/>
      <c r="B31" s="71"/>
      <c r="C31" s="101"/>
      <c r="D31" s="72"/>
      <c r="E31" s="100"/>
      <c r="F31" s="106"/>
      <c r="G31" s="72"/>
      <c r="H31" s="130"/>
      <c r="I31" s="156" t="str">
        <f t="shared" si="2"/>
        <v/>
      </c>
      <c r="J31" s="157" t="str">
        <f t="shared" si="3"/>
        <v/>
      </c>
      <c r="K31" s="32" t="s">
        <v>61</v>
      </c>
      <c r="L31" s="50" t="s">
        <v>62</v>
      </c>
      <c r="M31" s="47">
        <f t="shared" ref="M31:M33" si="11">$B$14</f>
        <v>0</v>
      </c>
      <c r="N31" s="31" t="s">
        <v>13</v>
      </c>
      <c r="O31" s="161">
        <f>COUNTIF($B$30:$B$50,N31)</f>
        <v>0</v>
      </c>
      <c r="P31" s="31" t="s">
        <v>12</v>
      </c>
      <c r="Q31" s="77">
        <f>HLOOKUP(P31,$E$14:$H$15,2,FALSE)</f>
        <v>0</v>
      </c>
      <c r="R31" s="85">
        <f>IF((R30-Q31)&lt;0,0,R30-Q31)</f>
        <v>0</v>
      </c>
      <c r="S31" s="85">
        <f>R30-R31</f>
        <v>0</v>
      </c>
      <c r="T31" s="31" t="s">
        <v>63</v>
      </c>
      <c r="U31" s="29">
        <f t="shared" si="4"/>
        <v>0</v>
      </c>
      <c r="V31" s="97" t="s">
        <v>64</v>
      </c>
      <c r="W31" s="117">
        <v>2</v>
      </c>
      <c r="X31" s="118" t="str">
        <f t="shared" ref="X31:X50" si="12">IF(AB31="","",X30+1)</f>
        <v/>
      </c>
      <c r="Y31" s="169" t="str">
        <f t="shared" si="5"/>
        <v/>
      </c>
      <c r="Z31" s="170" t="str">
        <f t="shared" si="6"/>
        <v/>
      </c>
      <c r="AA31" s="170" t="str">
        <f t="shared" ref="AA31:AA50" si="13">IF(Z31&gt;=0.9,Z31,"")</f>
        <v/>
      </c>
      <c r="AB31" s="119" t="str">
        <f t="shared" si="7"/>
        <v/>
      </c>
      <c r="AC31" s="118" t="str">
        <f t="shared" ref="AC31" si="14">IF(AG31="","",AC30+1)</f>
        <v/>
      </c>
      <c r="AD31" s="169" t="str">
        <f t="shared" si="8"/>
        <v/>
      </c>
      <c r="AE31" s="170" t="str">
        <f t="shared" si="9"/>
        <v/>
      </c>
      <c r="AF31" s="170" t="str">
        <f t="shared" ref="AF31:AF50" si="15">IF(AE31&gt;=0.9,AE31,"")</f>
        <v/>
      </c>
      <c r="AG31" s="119" t="str">
        <f t="shared" si="10"/>
        <v/>
      </c>
      <c r="AH31" s="22"/>
    </row>
    <row r="32" spans="1:34" x14ac:dyDescent="0.2">
      <c r="A32" s="202"/>
      <c r="B32" s="71"/>
      <c r="C32" s="101"/>
      <c r="D32" s="72"/>
      <c r="E32" s="100"/>
      <c r="F32" s="106"/>
      <c r="G32" s="72"/>
      <c r="H32" s="130"/>
      <c r="I32" s="156" t="str">
        <f t="shared" si="2"/>
        <v/>
      </c>
      <c r="J32" s="157" t="str">
        <f t="shared" si="3"/>
        <v/>
      </c>
      <c r="K32" s="32" t="s">
        <v>65</v>
      </c>
      <c r="L32" s="50" t="s">
        <v>66</v>
      </c>
      <c r="M32" s="47">
        <f>$B$14+1</f>
        <v>1</v>
      </c>
      <c r="N32" s="31" t="s">
        <v>14</v>
      </c>
      <c r="O32" s="161">
        <f>COUNTIF($B$30:$B$50,N32)</f>
        <v>0</v>
      </c>
      <c r="P32" s="31" t="s">
        <v>13</v>
      </c>
      <c r="Q32" s="77">
        <f>HLOOKUP(P32,$E$14:$H$15,2,FALSE)</f>
        <v>0</v>
      </c>
      <c r="R32" s="85">
        <f t="shared" ref="R32:R34" si="16">IF((R31-Q32)&lt;0,0,R31-Q32)</f>
        <v>0</v>
      </c>
      <c r="S32" s="85">
        <f t="shared" ref="S32:S34" si="17">R31-R32</f>
        <v>0</v>
      </c>
      <c r="T32" s="31"/>
      <c r="U32" s="29">
        <f t="shared" si="4"/>
        <v>0</v>
      </c>
      <c r="V32" s="45" t="s">
        <v>67</v>
      </c>
      <c r="W32" s="117">
        <v>3</v>
      </c>
      <c r="X32" s="118" t="str">
        <f t="shared" si="12"/>
        <v/>
      </c>
      <c r="Y32" s="169" t="str">
        <f t="shared" si="5"/>
        <v/>
      </c>
      <c r="Z32" s="170" t="str">
        <f t="shared" si="6"/>
        <v/>
      </c>
      <c r="AA32" s="170" t="str">
        <f t="shared" si="13"/>
        <v/>
      </c>
      <c r="AB32" s="119" t="str">
        <f t="shared" si="7"/>
        <v/>
      </c>
      <c r="AC32" s="118" t="str">
        <f t="shared" ref="AC32:AC50" si="18">IF(AG32="","",AC31+1)</f>
        <v/>
      </c>
      <c r="AD32" s="169" t="str">
        <f t="shared" si="8"/>
        <v/>
      </c>
      <c r="AE32" s="170" t="str">
        <f t="shared" si="9"/>
        <v/>
      </c>
      <c r="AF32" s="170" t="str">
        <f t="shared" si="15"/>
        <v/>
      </c>
      <c r="AG32" s="119" t="str">
        <f t="shared" si="10"/>
        <v/>
      </c>
      <c r="AH32" s="149"/>
    </row>
    <row r="33" spans="1:34" x14ac:dyDescent="0.2">
      <c r="A33" s="202"/>
      <c r="B33" s="71"/>
      <c r="C33" s="101"/>
      <c r="D33" s="72"/>
      <c r="E33" s="100"/>
      <c r="F33" s="106"/>
      <c r="G33" s="72"/>
      <c r="H33" s="130"/>
      <c r="I33" s="156" t="str">
        <f t="shared" si="2"/>
        <v/>
      </c>
      <c r="J33" s="157" t="str">
        <f t="shared" si="3"/>
        <v/>
      </c>
      <c r="K33" s="32" t="s">
        <v>68</v>
      </c>
      <c r="L33" s="50" t="s">
        <v>66</v>
      </c>
      <c r="M33" s="47">
        <f t="shared" si="11"/>
        <v>0</v>
      </c>
      <c r="N33" s="31" t="s">
        <v>15</v>
      </c>
      <c r="O33" s="161">
        <f>COUNTIF($B$30:$B$50,N33)</f>
        <v>0</v>
      </c>
      <c r="P33" s="31" t="s">
        <v>14</v>
      </c>
      <c r="Q33" s="77">
        <f>HLOOKUP(P33,$E$14:$H$15,2,FALSE)</f>
        <v>0</v>
      </c>
      <c r="R33" s="85">
        <f t="shared" si="16"/>
        <v>0</v>
      </c>
      <c r="S33" s="85">
        <f t="shared" si="17"/>
        <v>0</v>
      </c>
      <c r="T33" s="31"/>
      <c r="U33" s="29">
        <f t="shared" si="4"/>
        <v>0</v>
      </c>
      <c r="V33" s="45"/>
      <c r="W33" s="117">
        <v>4</v>
      </c>
      <c r="X33" s="118" t="str">
        <f t="shared" si="12"/>
        <v/>
      </c>
      <c r="Y33" s="169" t="str">
        <f t="shared" si="5"/>
        <v/>
      </c>
      <c r="Z33" s="170" t="str">
        <f t="shared" si="6"/>
        <v/>
      </c>
      <c r="AA33" s="170" t="str">
        <f t="shared" si="13"/>
        <v/>
      </c>
      <c r="AB33" s="119" t="str">
        <f t="shared" si="7"/>
        <v/>
      </c>
      <c r="AC33" s="118" t="str">
        <f t="shared" si="18"/>
        <v/>
      </c>
      <c r="AD33" s="169" t="str">
        <f t="shared" si="8"/>
        <v/>
      </c>
      <c r="AE33" s="170" t="str">
        <f t="shared" si="9"/>
        <v/>
      </c>
      <c r="AF33" s="170" t="str">
        <f t="shared" si="15"/>
        <v/>
      </c>
      <c r="AG33" s="119" t="str">
        <f t="shared" si="10"/>
        <v/>
      </c>
      <c r="AH33" s="22"/>
    </row>
    <row r="34" spans="1:34" x14ac:dyDescent="0.2">
      <c r="A34" s="202"/>
      <c r="B34" s="71"/>
      <c r="C34" s="101"/>
      <c r="D34" s="72"/>
      <c r="E34" s="100"/>
      <c r="F34" s="106"/>
      <c r="G34" s="72"/>
      <c r="H34" s="130"/>
      <c r="I34" s="156" t="str">
        <f t="shared" si="2"/>
        <v/>
      </c>
      <c r="J34" s="157" t="str">
        <f t="shared" si="3"/>
        <v/>
      </c>
      <c r="K34" s="32"/>
      <c r="L34" s="50"/>
      <c r="M34" s="29"/>
      <c r="N34" s="31"/>
      <c r="O34" s="29"/>
      <c r="P34" s="31" t="s">
        <v>15</v>
      </c>
      <c r="Q34" s="77">
        <f>HLOOKUP(P34,$E$14:$H$15,2,FALSE)</f>
        <v>0</v>
      </c>
      <c r="R34" s="85">
        <f t="shared" si="16"/>
        <v>0</v>
      </c>
      <c r="S34" s="85">
        <f t="shared" si="17"/>
        <v>0</v>
      </c>
      <c r="T34" s="31"/>
      <c r="U34" s="29">
        <f t="shared" si="4"/>
        <v>0</v>
      </c>
      <c r="V34" s="45"/>
      <c r="W34" s="117">
        <v>5</v>
      </c>
      <c r="X34" s="118" t="str">
        <f t="shared" si="12"/>
        <v/>
      </c>
      <c r="Y34" s="169" t="str">
        <f t="shared" si="5"/>
        <v/>
      </c>
      <c r="Z34" s="170" t="str">
        <f t="shared" si="6"/>
        <v/>
      </c>
      <c r="AA34" s="170" t="str">
        <f t="shared" si="13"/>
        <v/>
      </c>
      <c r="AB34" s="119" t="str">
        <f t="shared" si="7"/>
        <v/>
      </c>
      <c r="AC34" s="118" t="str">
        <f t="shared" si="18"/>
        <v/>
      </c>
      <c r="AD34" s="169" t="str">
        <f t="shared" si="8"/>
        <v/>
      </c>
      <c r="AE34" s="170" t="str">
        <f t="shared" si="9"/>
        <v/>
      </c>
      <c r="AF34" s="170" t="str">
        <f t="shared" si="15"/>
        <v/>
      </c>
      <c r="AG34" s="119" t="str">
        <f t="shared" si="10"/>
        <v/>
      </c>
      <c r="AH34" s="149"/>
    </row>
    <row r="35" spans="1:34" x14ac:dyDescent="0.2">
      <c r="A35" s="202"/>
      <c r="B35" s="71"/>
      <c r="C35" s="101"/>
      <c r="D35" s="72"/>
      <c r="E35" s="100"/>
      <c r="F35" s="106"/>
      <c r="G35" s="72"/>
      <c r="H35" s="130"/>
      <c r="I35" s="156" t="str">
        <f t="shared" si="2"/>
        <v/>
      </c>
      <c r="J35" s="157" t="str">
        <f t="shared" si="3"/>
        <v/>
      </c>
      <c r="K35" s="32"/>
      <c r="L35" s="50"/>
      <c r="M35" s="29"/>
      <c r="N35" s="31"/>
      <c r="O35" s="29"/>
      <c r="P35" s="31"/>
      <c r="T35" s="31"/>
      <c r="U35" s="29">
        <f t="shared" si="4"/>
        <v>0</v>
      </c>
      <c r="V35" s="45"/>
      <c r="W35" s="117">
        <v>6</v>
      </c>
      <c r="X35" s="118" t="str">
        <f t="shared" si="12"/>
        <v/>
      </c>
      <c r="Y35" s="169" t="str">
        <f t="shared" si="5"/>
        <v/>
      </c>
      <c r="Z35" s="170" t="str">
        <f t="shared" si="6"/>
        <v/>
      </c>
      <c r="AA35" s="170" t="str">
        <f t="shared" si="13"/>
        <v/>
      </c>
      <c r="AB35" s="119" t="str">
        <f t="shared" si="7"/>
        <v/>
      </c>
      <c r="AC35" s="118" t="str">
        <f t="shared" si="18"/>
        <v/>
      </c>
      <c r="AD35" s="169" t="str">
        <f t="shared" si="8"/>
        <v/>
      </c>
      <c r="AE35" s="170" t="str">
        <f t="shared" si="9"/>
        <v/>
      </c>
      <c r="AF35" s="170" t="str">
        <f t="shared" si="15"/>
        <v/>
      </c>
      <c r="AG35" s="119" t="str">
        <f t="shared" si="10"/>
        <v/>
      </c>
      <c r="AH35" s="22"/>
    </row>
    <row r="36" spans="1:34" x14ac:dyDescent="0.2">
      <c r="A36" s="202"/>
      <c r="B36" s="71"/>
      <c r="C36" s="101"/>
      <c r="D36" s="72"/>
      <c r="E36" s="100"/>
      <c r="F36" s="106"/>
      <c r="G36" s="72"/>
      <c r="H36" s="130"/>
      <c r="I36" s="156" t="str">
        <f t="shared" si="2"/>
        <v/>
      </c>
      <c r="J36" s="157" t="str">
        <f t="shared" si="3"/>
        <v/>
      </c>
      <c r="K36" s="32"/>
      <c r="L36" s="50"/>
      <c r="M36" s="29"/>
      <c r="N36" s="31"/>
      <c r="O36" s="29"/>
      <c r="P36" s="31"/>
      <c r="T36" s="31"/>
      <c r="U36" s="29">
        <f t="shared" si="4"/>
        <v>0</v>
      </c>
      <c r="V36" s="45"/>
      <c r="W36" s="117">
        <v>7</v>
      </c>
      <c r="X36" s="118" t="str">
        <f t="shared" si="12"/>
        <v/>
      </c>
      <c r="Y36" s="169" t="str">
        <f>IFERROR(MAX(X36:X55)+1-X36,"")</f>
        <v/>
      </c>
      <c r="Z36" s="170" t="str">
        <f t="shared" si="6"/>
        <v/>
      </c>
      <c r="AA36" s="170" t="str">
        <f t="shared" si="13"/>
        <v/>
      </c>
      <c r="AB36" s="119" t="str">
        <f t="shared" si="7"/>
        <v/>
      </c>
      <c r="AC36" s="118" t="str">
        <f t="shared" si="18"/>
        <v/>
      </c>
      <c r="AD36" s="169" t="str">
        <f>IFERROR(MAX(AC36:AC55)+1-AC36,"")</f>
        <v/>
      </c>
      <c r="AE36" s="170" t="str">
        <f t="shared" si="9"/>
        <v/>
      </c>
      <c r="AF36" s="170" t="str">
        <f t="shared" si="15"/>
        <v/>
      </c>
      <c r="AG36" s="119" t="str">
        <f t="shared" si="10"/>
        <v/>
      </c>
      <c r="AH36" s="149"/>
    </row>
    <row r="37" spans="1:34" x14ac:dyDescent="0.2">
      <c r="A37" s="202"/>
      <c r="B37" s="71"/>
      <c r="C37" s="101"/>
      <c r="D37" s="72"/>
      <c r="E37" s="100"/>
      <c r="F37" s="106"/>
      <c r="G37" s="72"/>
      <c r="H37" s="130"/>
      <c r="I37" s="156" t="str">
        <f t="shared" si="2"/>
        <v/>
      </c>
      <c r="J37" s="157" t="str">
        <f t="shared" si="3"/>
        <v/>
      </c>
      <c r="K37" s="32"/>
      <c r="L37" s="50"/>
      <c r="M37" s="29"/>
      <c r="N37" s="31"/>
      <c r="O37" s="29"/>
      <c r="P37" s="31"/>
      <c r="T37" s="31"/>
      <c r="U37" s="29">
        <f t="shared" si="4"/>
        <v>0</v>
      </c>
      <c r="V37" s="45"/>
      <c r="W37" s="117">
        <v>8</v>
      </c>
      <c r="X37" s="118" t="str">
        <f t="shared" si="12"/>
        <v/>
      </c>
      <c r="Y37" s="169" t="str">
        <f>IFERROR(MAX(X37:X55)+1-X37,"")</f>
        <v/>
      </c>
      <c r="Z37" s="170" t="str">
        <f t="shared" si="6"/>
        <v/>
      </c>
      <c r="AA37" s="170" t="str">
        <f t="shared" si="13"/>
        <v/>
      </c>
      <c r="AB37" s="119" t="str">
        <f t="shared" si="7"/>
        <v/>
      </c>
      <c r="AC37" s="118" t="str">
        <f t="shared" si="18"/>
        <v/>
      </c>
      <c r="AD37" s="169" t="str">
        <f>IFERROR(MAX(AC37:AC55)+1-AC37,"")</f>
        <v/>
      </c>
      <c r="AE37" s="170" t="str">
        <f t="shared" si="9"/>
        <v/>
      </c>
      <c r="AF37" s="170" t="str">
        <f t="shared" si="15"/>
        <v/>
      </c>
      <c r="AG37" s="119" t="str">
        <f t="shared" si="10"/>
        <v/>
      </c>
      <c r="AH37" s="22"/>
    </row>
    <row r="38" spans="1:34" x14ac:dyDescent="0.2">
      <c r="A38" s="202"/>
      <c r="B38" s="71"/>
      <c r="C38" s="101"/>
      <c r="D38" s="72"/>
      <c r="E38" s="100"/>
      <c r="F38" s="106"/>
      <c r="G38" s="72"/>
      <c r="H38" s="130"/>
      <c r="I38" s="156" t="str">
        <f t="shared" si="2"/>
        <v/>
      </c>
      <c r="J38" s="157" t="str">
        <f t="shared" si="3"/>
        <v/>
      </c>
      <c r="K38" s="32"/>
      <c r="L38" s="50"/>
      <c r="M38" s="29"/>
      <c r="N38" s="31"/>
      <c r="O38" s="29"/>
      <c r="P38" s="31"/>
      <c r="T38" s="31"/>
      <c r="U38" s="29">
        <f t="shared" si="4"/>
        <v>0</v>
      </c>
      <c r="V38" s="45"/>
      <c r="W38" s="117">
        <v>9</v>
      </c>
      <c r="X38" s="118" t="str">
        <f t="shared" si="12"/>
        <v/>
      </c>
      <c r="Y38" s="169" t="str">
        <f>IFERROR(MAX(X38:X55)+1-X38,"")</f>
        <v/>
      </c>
      <c r="Z38" s="170" t="str">
        <f t="shared" si="6"/>
        <v/>
      </c>
      <c r="AA38" s="170" t="str">
        <f t="shared" si="13"/>
        <v/>
      </c>
      <c r="AB38" s="119" t="str">
        <f t="shared" si="7"/>
        <v/>
      </c>
      <c r="AC38" s="118" t="str">
        <f t="shared" si="18"/>
        <v/>
      </c>
      <c r="AD38" s="169" t="str">
        <f>IFERROR(MAX(AC38:AC55)+1-AC38,"")</f>
        <v/>
      </c>
      <c r="AE38" s="170" t="str">
        <f t="shared" si="9"/>
        <v/>
      </c>
      <c r="AF38" s="170" t="str">
        <f t="shared" si="15"/>
        <v/>
      </c>
      <c r="AG38" s="119" t="str">
        <f t="shared" si="10"/>
        <v/>
      </c>
      <c r="AH38" s="149"/>
    </row>
    <row r="39" spans="1:34" x14ac:dyDescent="0.2">
      <c r="A39" s="202"/>
      <c r="B39" s="71"/>
      <c r="C39" s="101"/>
      <c r="D39" s="72"/>
      <c r="E39" s="100"/>
      <c r="F39" s="106"/>
      <c r="G39" s="72"/>
      <c r="H39" s="130"/>
      <c r="I39" s="156" t="str">
        <f t="shared" si="2"/>
        <v/>
      </c>
      <c r="J39" s="157" t="str">
        <f t="shared" si="3"/>
        <v/>
      </c>
      <c r="K39" s="32"/>
      <c r="L39" s="50"/>
      <c r="M39" s="29"/>
      <c r="N39" s="31"/>
      <c r="O39" s="29"/>
      <c r="P39" s="31"/>
      <c r="T39" s="31"/>
      <c r="U39" s="29">
        <f t="shared" si="4"/>
        <v>0</v>
      </c>
      <c r="V39" s="45"/>
      <c r="W39" s="117">
        <v>10</v>
      </c>
      <c r="X39" s="118" t="str">
        <f t="shared" si="12"/>
        <v/>
      </c>
      <c r="Y39" s="169" t="str">
        <f>IFERROR(MAX(X39:X56)+1-X39,"")</f>
        <v/>
      </c>
      <c r="Z39" s="170" t="str">
        <f t="shared" si="6"/>
        <v/>
      </c>
      <c r="AA39" s="170" t="str">
        <f t="shared" si="13"/>
        <v/>
      </c>
      <c r="AB39" s="119" t="str">
        <f t="shared" si="7"/>
        <v/>
      </c>
      <c r="AC39" s="118" t="str">
        <f t="shared" si="18"/>
        <v/>
      </c>
      <c r="AD39" s="169" t="str">
        <f>IFERROR(MAX(AC39:AC56)+1-AC39,"")</f>
        <v/>
      </c>
      <c r="AE39" s="170" t="str">
        <f t="shared" si="9"/>
        <v/>
      </c>
      <c r="AF39" s="170" t="str">
        <f t="shared" si="15"/>
        <v/>
      </c>
      <c r="AG39" s="119" t="str">
        <f t="shared" si="10"/>
        <v/>
      </c>
      <c r="AH39" s="22"/>
    </row>
    <row r="40" spans="1:34" x14ac:dyDescent="0.2">
      <c r="A40" s="202"/>
      <c r="B40" s="71"/>
      <c r="C40" s="101"/>
      <c r="D40" s="72"/>
      <c r="E40" s="100"/>
      <c r="F40" s="106"/>
      <c r="G40" s="72"/>
      <c r="H40" s="130"/>
      <c r="I40" s="156" t="str">
        <f t="shared" si="2"/>
        <v/>
      </c>
      <c r="J40" s="157" t="str">
        <f t="shared" si="3"/>
        <v/>
      </c>
      <c r="K40" s="32"/>
      <c r="L40" s="50"/>
      <c r="M40" s="29"/>
      <c r="N40" s="31"/>
      <c r="O40" s="29"/>
      <c r="P40" s="31"/>
      <c r="T40" s="31"/>
      <c r="U40" s="29">
        <f t="shared" si="4"/>
        <v>0</v>
      </c>
      <c r="V40" s="45"/>
      <c r="W40" s="117">
        <v>11</v>
      </c>
      <c r="X40" s="118" t="str">
        <f t="shared" si="12"/>
        <v/>
      </c>
      <c r="Y40" s="169" t="str">
        <f>IFERROR(MAX(X40:X57)+1-X40,"")</f>
        <v/>
      </c>
      <c r="Z40" s="170" t="str">
        <f t="shared" si="6"/>
        <v/>
      </c>
      <c r="AA40" s="170" t="str">
        <f t="shared" si="13"/>
        <v/>
      </c>
      <c r="AB40" s="119" t="str">
        <f t="shared" si="7"/>
        <v/>
      </c>
      <c r="AC40" s="118" t="str">
        <f t="shared" si="18"/>
        <v/>
      </c>
      <c r="AD40" s="169" t="str">
        <f>IFERROR(MAX(AC40:AC57)+1-AC40,"")</f>
        <v/>
      </c>
      <c r="AE40" s="170" t="str">
        <f t="shared" si="9"/>
        <v/>
      </c>
      <c r="AF40" s="170" t="str">
        <f t="shared" si="15"/>
        <v/>
      </c>
      <c r="AG40" s="119" t="str">
        <f t="shared" si="10"/>
        <v/>
      </c>
      <c r="AH40" s="149"/>
    </row>
    <row r="41" spans="1:34" x14ac:dyDescent="0.2">
      <c r="A41" s="202"/>
      <c r="B41" s="71"/>
      <c r="C41" s="101"/>
      <c r="D41" s="72"/>
      <c r="E41" s="100"/>
      <c r="F41" s="106"/>
      <c r="G41" s="72"/>
      <c r="H41" s="130"/>
      <c r="I41" s="156" t="str">
        <f t="shared" si="2"/>
        <v/>
      </c>
      <c r="J41" s="157" t="str">
        <f t="shared" si="3"/>
        <v/>
      </c>
      <c r="K41" s="32"/>
      <c r="L41" s="50"/>
      <c r="M41" s="29"/>
      <c r="N41" s="31"/>
      <c r="O41" s="29"/>
      <c r="P41" s="31"/>
      <c r="T41" s="93"/>
      <c r="U41" s="29">
        <f t="shared" ref="U41:U50" si="19">IF(D41="No",1,0)</f>
        <v>0</v>
      </c>
      <c r="V41" s="45"/>
      <c r="W41" s="117">
        <v>12</v>
      </c>
      <c r="X41" s="118" t="str">
        <f>IF(AB41="","",#REF!+1)</f>
        <v/>
      </c>
      <c r="Y41" s="169" t="str">
        <f t="shared" ref="Y41:Y50" si="20">IFERROR(MAX(X41:X69)+1-X41,"")</f>
        <v/>
      </c>
      <c r="Z41" s="170" t="str">
        <f t="shared" si="6"/>
        <v/>
      </c>
      <c r="AA41" s="170" t="str">
        <f t="shared" si="13"/>
        <v/>
      </c>
      <c r="AB41" s="119" t="str">
        <f t="shared" si="7"/>
        <v/>
      </c>
      <c r="AC41" s="118" t="str">
        <f>IF(AG41="","",#REF!+1)</f>
        <v/>
      </c>
      <c r="AD41" s="169" t="str">
        <f t="shared" ref="AD41:AD50" si="21">IFERROR(MAX(AC41:AC69)+1-AC41,"")</f>
        <v/>
      </c>
      <c r="AE41" s="170" t="str">
        <f t="shared" si="9"/>
        <v/>
      </c>
      <c r="AF41" s="170" t="str">
        <f t="shared" si="15"/>
        <v/>
      </c>
      <c r="AG41" s="119" t="str">
        <f t="shared" si="10"/>
        <v/>
      </c>
      <c r="AH41" s="22"/>
    </row>
    <row r="42" spans="1:34" x14ac:dyDescent="0.2">
      <c r="A42" s="202"/>
      <c r="B42" s="71"/>
      <c r="C42" s="101"/>
      <c r="D42" s="72"/>
      <c r="E42" s="100"/>
      <c r="F42" s="106"/>
      <c r="G42" s="72"/>
      <c r="H42" s="130"/>
      <c r="I42" s="156" t="str">
        <f t="shared" si="2"/>
        <v/>
      </c>
      <c r="J42" s="157" t="str">
        <f t="shared" si="3"/>
        <v/>
      </c>
      <c r="K42" s="32"/>
      <c r="L42" s="50"/>
      <c r="M42" s="29"/>
      <c r="N42" s="31"/>
      <c r="O42" s="29"/>
      <c r="P42" s="31"/>
      <c r="T42" s="93"/>
      <c r="U42" s="29">
        <f t="shared" si="19"/>
        <v>0</v>
      </c>
      <c r="V42" s="45"/>
      <c r="W42" s="117">
        <v>13</v>
      </c>
      <c r="X42" s="118" t="str">
        <f t="shared" si="12"/>
        <v/>
      </c>
      <c r="Y42" s="169" t="str">
        <f t="shared" si="20"/>
        <v/>
      </c>
      <c r="Z42" s="170" t="str">
        <f t="shared" si="6"/>
        <v/>
      </c>
      <c r="AA42" s="170" t="str">
        <f t="shared" si="13"/>
        <v/>
      </c>
      <c r="AB42" s="119" t="str">
        <f t="shared" si="7"/>
        <v/>
      </c>
      <c r="AC42" s="118" t="str">
        <f t="shared" si="18"/>
        <v/>
      </c>
      <c r="AD42" s="169" t="str">
        <f t="shared" si="21"/>
        <v/>
      </c>
      <c r="AE42" s="170" t="str">
        <f t="shared" si="9"/>
        <v/>
      </c>
      <c r="AF42" s="170" t="str">
        <f t="shared" si="15"/>
        <v/>
      </c>
      <c r="AG42" s="119" t="str">
        <f t="shared" si="10"/>
        <v/>
      </c>
      <c r="AH42" s="149"/>
    </row>
    <row r="43" spans="1:34" x14ac:dyDescent="0.2">
      <c r="A43" s="202"/>
      <c r="B43" s="71"/>
      <c r="C43" s="101"/>
      <c r="D43" s="72"/>
      <c r="E43" s="100"/>
      <c r="F43" s="106"/>
      <c r="G43" s="72"/>
      <c r="H43" s="130"/>
      <c r="I43" s="156" t="str">
        <f t="shared" si="2"/>
        <v/>
      </c>
      <c r="J43" s="157" t="str">
        <f t="shared" si="3"/>
        <v/>
      </c>
      <c r="K43" s="32"/>
      <c r="L43" s="50"/>
      <c r="M43" s="34"/>
      <c r="N43" s="31"/>
      <c r="O43" s="29"/>
      <c r="P43" s="31"/>
      <c r="T43" s="93"/>
      <c r="U43" s="29">
        <f t="shared" si="19"/>
        <v>0</v>
      </c>
      <c r="V43" s="45"/>
      <c r="W43" s="117">
        <v>14</v>
      </c>
      <c r="X43" s="118" t="str">
        <f t="shared" si="12"/>
        <v/>
      </c>
      <c r="Y43" s="169" t="str">
        <f t="shared" si="20"/>
        <v/>
      </c>
      <c r="Z43" s="170" t="str">
        <f t="shared" si="6"/>
        <v/>
      </c>
      <c r="AA43" s="170" t="str">
        <f t="shared" si="13"/>
        <v/>
      </c>
      <c r="AB43" s="119" t="str">
        <f t="shared" si="7"/>
        <v/>
      </c>
      <c r="AC43" s="118" t="str">
        <f t="shared" si="18"/>
        <v/>
      </c>
      <c r="AD43" s="169" t="str">
        <f t="shared" si="21"/>
        <v/>
      </c>
      <c r="AE43" s="170" t="str">
        <f t="shared" si="9"/>
        <v/>
      </c>
      <c r="AF43" s="170" t="str">
        <f t="shared" si="15"/>
        <v/>
      </c>
      <c r="AG43" s="119" t="str">
        <f t="shared" si="10"/>
        <v/>
      </c>
      <c r="AH43" s="22"/>
    </row>
    <row r="44" spans="1:34" ht="15" x14ac:dyDescent="0.2">
      <c r="A44" s="202"/>
      <c r="B44" s="71"/>
      <c r="C44" s="101"/>
      <c r="D44" s="72"/>
      <c r="E44" s="100"/>
      <c r="F44" s="106"/>
      <c r="G44" s="72"/>
      <c r="H44" s="130"/>
      <c r="I44" s="156" t="str">
        <f t="shared" si="2"/>
        <v/>
      </c>
      <c r="J44" s="157" t="str">
        <f t="shared" si="3"/>
        <v/>
      </c>
      <c r="K44" s="32" t="s">
        <v>69</v>
      </c>
      <c r="L44" s="51" t="e">
        <f>VLOOKUP($B$15,$K$30:$L$33,2,FALSE)</f>
        <v>#N/A</v>
      </c>
      <c r="M44" s="36"/>
      <c r="N44" s="31"/>
      <c r="O44" s="29"/>
      <c r="P44" s="31"/>
      <c r="T44" s="31"/>
      <c r="U44" s="29">
        <f t="shared" si="19"/>
        <v>0</v>
      </c>
      <c r="V44" s="45"/>
      <c r="W44" s="117">
        <v>15</v>
      </c>
      <c r="X44" s="118" t="str">
        <f t="shared" si="12"/>
        <v/>
      </c>
      <c r="Y44" s="169" t="str">
        <f t="shared" si="20"/>
        <v/>
      </c>
      <c r="Z44" s="170" t="str">
        <f t="shared" si="6"/>
        <v/>
      </c>
      <c r="AA44" s="170" t="str">
        <f t="shared" si="13"/>
        <v/>
      </c>
      <c r="AB44" s="119" t="str">
        <f t="shared" si="7"/>
        <v/>
      </c>
      <c r="AC44" s="118" t="str">
        <f t="shared" si="18"/>
        <v/>
      </c>
      <c r="AD44" s="169" t="str">
        <f t="shared" si="21"/>
        <v/>
      </c>
      <c r="AE44" s="170" t="str">
        <f t="shared" si="9"/>
        <v/>
      </c>
      <c r="AF44" s="170" t="str">
        <f t="shared" si="15"/>
        <v/>
      </c>
      <c r="AG44" s="119" t="str">
        <f t="shared" si="10"/>
        <v/>
      </c>
      <c r="AH44" s="149"/>
    </row>
    <row r="45" spans="1:34" ht="15" x14ac:dyDescent="0.2">
      <c r="A45" s="202"/>
      <c r="B45" s="71"/>
      <c r="C45" s="101"/>
      <c r="D45" s="72"/>
      <c r="E45" s="100"/>
      <c r="F45" s="106"/>
      <c r="G45" s="72"/>
      <c r="H45" s="130"/>
      <c r="I45" s="156" t="str">
        <f t="shared" si="2"/>
        <v/>
      </c>
      <c r="J45" s="157" t="str">
        <f t="shared" si="3"/>
        <v/>
      </c>
      <c r="K45" s="32" t="s">
        <v>70</v>
      </c>
      <c r="L45" s="51" t="e">
        <f>VLOOKUP($B$15,$K$30:$M$33,3,FALSE)</f>
        <v>#N/A</v>
      </c>
      <c r="M45" s="36"/>
      <c r="N45" s="31"/>
      <c r="O45" s="29"/>
      <c r="P45" s="31"/>
      <c r="T45" s="31"/>
      <c r="U45" s="29">
        <f t="shared" si="19"/>
        <v>0</v>
      </c>
      <c r="V45" s="45"/>
      <c r="W45" s="117">
        <v>16</v>
      </c>
      <c r="X45" s="118" t="str">
        <f t="shared" si="12"/>
        <v/>
      </c>
      <c r="Y45" s="169" t="str">
        <f t="shared" si="20"/>
        <v/>
      </c>
      <c r="Z45" s="170" t="str">
        <f t="shared" si="6"/>
        <v/>
      </c>
      <c r="AA45" s="170" t="str">
        <f t="shared" si="13"/>
        <v/>
      </c>
      <c r="AB45" s="119" t="str">
        <f t="shared" si="7"/>
        <v/>
      </c>
      <c r="AC45" s="118" t="str">
        <f t="shared" si="18"/>
        <v/>
      </c>
      <c r="AD45" s="169" t="str">
        <f t="shared" si="21"/>
        <v/>
      </c>
      <c r="AE45" s="170" t="str">
        <f t="shared" si="9"/>
        <v/>
      </c>
      <c r="AF45" s="170" t="str">
        <f t="shared" si="15"/>
        <v/>
      </c>
      <c r="AG45" s="119" t="str">
        <f t="shared" si="10"/>
        <v/>
      </c>
      <c r="AH45" s="22"/>
    </row>
    <row r="46" spans="1:34" ht="15" thickBot="1" x14ac:dyDescent="0.25">
      <c r="A46" s="202"/>
      <c r="B46" s="71"/>
      <c r="C46" s="101"/>
      <c r="D46" s="72"/>
      <c r="E46" s="100"/>
      <c r="F46" s="106"/>
      <c r="G46" s="72"/>
      <c r="H46" s="130"/>
      <c r="I46" s="156" t="str">
        <f t="shared" si="2"/>
        <v/>
      </c>
      <c r="J46" s="157" t="str">
        <f t="shared" si="3"/>
        <v/>
      </c>
      <c r="K46" s="90" t="s">
        <v>71</v>
      </c>
      <c r="L46" s="53" t="e">
        <f>CONCATENATE(L44," 10, ",L45)</f>
        <v>#N/A</v>
      </c>
      <c r="M46" s="35"/>
      <c r="N46" s="33"/>
      <c r="O46" s="91"/>
      <c r="P46" s="33"/>
      <c r="Q46" s="90"/>
      <c r="R46" s="90"/>
      <c r="S46" s="90"/>
      <c r="T46" s="31"/>
      <c r="U46" s="29">
        <f t="shared" si="19"/>
        <v>0</v>
      </c>
      <c r="V46" s="45"/>
      <c r="W46" s="117">
        <v>17</v>
      </c>
      <c r="X46" s="118" t="str">
        <f t="shared" si="12"/>
        <v/>
      </c>
      <c r="Y46" s="169" t="str">
        <f t="shared" si="20"/>
        <v/>
      </c>
      <c r="Z46" s="170" t="str">
        <f t="shared" si="6"/>
        <v/>
      </c>
      <c r="AA46" s="170" t="str">
        <f t="shared" si="13"/>
        <v/>
      </c>
      <c r="AB46" s="119" t="str">
        <f t="shared" si="7"/>
        <v/>
      </c>
      <c r="AC46" s="118" t="str">
        <f t="shared" si="18"/>
        <v/>
      </c>
      <c r="AD46" s="169" t="str">
        <f t="shared" si="21"/>
        <v/>
      </c>
      <c r="AE46" s="170" t="str">
        <f t="shared" si="9"/>
        <v/>
      </c>
      <c r="AF46" s="170" t="str">
        <f t="shared" si="15"/>
        <v/>
      </c>
      <c r="AG46" s="119" t="str">
        <f t="shared" si="10"/>
        <v/>
      </c>
      <c r="AH46" s="149"/>
    </row>
    <row r="47" spans="1:34" ht="15" x14ac:dyDescent="0.25">
      <c r="A47" s="202"/>
      <c r="B47" s="71"/>
      <c r="C47" s="101"/>
      <c r="D47" s="72"/>
      <c r="E47" s="100"/>
      <c r="F47" s="106"/>
      <c r="G47" s="72"/>
      <c r="H47" s="130"/>
      <c r="I47" s="156" t="str">
        <f t="shared" si="2"/>
        <v/>
      </c>
      <c r="J47" s="157" t="str">
        <f t="shared" si="3"/>
        <v/>
      </c>
      <c r="K47" s="81"/>
      <c r="L47" s="22"/>
      <c r="M47" s="22"/>
      <c r="N47" s="22"/>
      <c r="O47" s="22"/>
      <c r="P47" s="84"/>
      <c r="Q47" s="84"/>
      <c r="R47" s="84"/>
      <c r="S47" s="84"/>
      <c r="T47" s="94"/>
      <c r="U47" s="29">
        <f t="shared" si="19"/>
        <v>0</v>
      </c>
      <c r="V47" s="45"/>
      <c r="W47" s="117">
        <v>18</v>
      </c>
      <c r="X47" s="118" t="str">
        <f t="shared" si="12"/>
        <v/>
      </c>
      <c r="Y47" s="169" t="str">
        <f t="shared" si="20"/>
        <v/>
      </c>
      <c r="Z47" s="170" t="str">
        <f t="shared" si="6"/>
        <v/>
      </c>
      <c r="AA47" s="170" t="str">
        <f t="shared" si="13"/>
        <v/>
      </c>
      <c r="AB47" s="119" t="str">
        <f t="shared" si="7"/>
        <v/>
      </c>
      <c r="AC47" s="118" t="str">
        <f t="shared" si="18"/>
        <v/>
      </c>
      <c r="AD47" s="169" t="str">
        <f t="shared" si="21"/>
        <v/>
      </c>
      <c r="AE47" s="170" t="str">
        <f t="shared" si="9"/>
        <v/>
      </c>
      <c r="AF47" s="170" t="str">
        <f t="shared" si="15"/>
        <v/>
      </c>
      <c r="AG47" s="119" t="str">
        <f t="shared" si="10"/>
        <v/>
      </c>
      <c r="AH47" s="22"/>
    </row>
    <row r="48" spans="1:34" x14ac:dyDescent="0.2">
      <c r="A48" s="202"/>
      <c r="B48" s="71"/>
      <c r="C48" s="101"/>
      <c r="D48" s="72"/>
      <c r="E48" s="100"/>
      <c r="F48" s="106"/>
      <c r="G48" s="72"/>
      <c r="H48" s="130"/>
      <c r="I48" s="156" t="str">
        <f t="shared" si="2"/>
        <v/>
      </c>
      <c r="J48" s="157" t="str">
        <f t="shared" si="3"/>
        <v/>
      </c>
      <c r="K48" s="21"/>
      <c r="L48" s="22"/>
      <c r="M48" s="22"/>
      <c r="N48" s="22"/>
      <c r="O48" s="22"/>
      <c r="P48" s="84"/>
      <c r="Q48" s="84"/>
      <c r="R48" s="84"/>
      <c r="S48" s="84"/>
      <c r="T48" s="95"/>
      <c r="U48" s="29">
        <f t="shared" si="19"/>
        <v>0</v>
      </c>
      <c r="V48" s="45"/>
      <c r="W48" s="117">
        <v>19</v>
      </c>
      <c r="X48" s="118" t="str">
        <f t="shared" si="12"/>
        <v/>
      </c>
      <c r="Y48" s="169" t="str">
        <f t="shared" si="20"/>
        <v/>
      </c>
      <c r="Z48" s="170" t="str">
        <f t="shared" si="6"/>
        <v/>
      </c>
      <c r="AA48" s="170" t="str">
        <f t="shared" si="13"/>
        <v/>
      </c>
      <c r="AB48" s="119" t="str">
        <f t="shared" si="7"/>
        <v/>
      </c>
      <c r="AC48" s="118" t="str">
        <f t="shared" si="18"/>
        <v/>
      </c>
      <c r="AD48" s="169" t="str">
        <f t="shared" si="21"/>
        <v/>
      </c>
      <c r="AE48" s="170" t="str">
        <f t="shared" si="9"/>
        <v/>
      </c>
      <c r="AF48" s="170" t="str">
        <f t="shared" si="15"/>
        <v/>
      </c>
      <c r="AG48" s="119" t="str">
        <f t="shared" si="10"/>
        <v/>
      </c>
      <c r="AH48" s="149"/>
    </row>
    <row r="49" spans="1:35" x14ac:dyDescent="0.2">
      <c r="A49" s="202"/>
      <c r="B49" s="71"/>
      <c r="C49" s="101"/>
      <c r="D49" s="72"/>
      <c r="E49" s="100"/>
      <c r="F49" s="106"/>
      <c r="G49" s="72"/>
      <c r="H49" s="130"/>
      <c r="I49" s="156" t="str">
        <f t="shared" si="2"/>
        <v/>
      </c>
      <c r="J49" s="157" t="str">
        <f t="shared" si="3"/>
        <v/>
      </c>
      <c r="K49" s="21"/>
      <c r="L49" s="22"/>
      <c r="M49" s="22"/>
      <c r="N49" s="22"/>
      <c r="O49" s="22"/>
      <c r="P49" s="84"/>
      <c r="Q49" s="84"/>
      <c r="R49" s="84"/>
      <c r="S49" s="84"/>
      <c r="T49" s="95"/>
      <c r="U49" s="29">
        <f t="shared" si="19"/>
        <v>0</v>
      </c>
      <c r="V49" s="45"/>
      <c r="W49" s="117">
        <v>20</v>
      </c>
      <c r="X49" s="118" t="str">
        <f t="shared" si="12"/>
        <v/>
      </c>
      <c r="Y49" s="169" t="str">
        <f t="shared" si="20"/>
        <v/>
      </c>
      <c r="Z49" s="170" t="str">
        <f t="shared" si="6"/>
        <v/>
      </c>
      <c r="AA49" s="170" t="str">
        <f t="shared" si="13"/>
        <v/>
      </c>
      <c r="AB49" s="119" t="str">
        <f t="shared" si="7"/>
        <v/>
      </c>
      <c r="AC49" s="118" t="str">
        <f t="shared" si="18"/>
        <v/>
      </c>
      <c r="AD49" s="169" t="str">
        <f t="shared" si="21"/>
        <v/>
      </c>
      <c r="AE49" s="170" t="str">
        <f t="shared" si="9"/>
        <v/>
      </c>
      <c r="AF49" s="170" t="str">
        <f t="shared" si="15"/>
        <v/>
      </c>
      <c r="AG49" s="119" t="str">
        <f t="shared" si="10"/>
        <v/>
      </c>
      <c r="AH49" s="22"/>
    </row>
    <row r="50" spans="1:35" ht="15" thickBot="1" x14ac:dyDescent="0.25">
      <c r="A50" s="203"/>
      <c r="B50" s="73"/>
      <c r="C50" s="102"/>
      <c r="D50" s="74"/>
      <c r="E50" s="107"/>
      <c r="F50" s="108"/>
      <c r="G50" s="74"/>
      <c r="H50" s="131"/>
      <c r="I50" s="158" t="str">
        <f t="shared" si="2"/>
        <v/>
      </c>
      <c r="J50" s="159" t="str">
        <f t="shared" si="3"/>
        <v/>
      </c>
      <c r="K50" s="21"/>
      <c r="L50" s="22"/>
      <c r="M50" s="22"/>
      <c r="N50" s="22"/>
      <c r="O50" s="22"/>
      <c r="P50" s="84"/>
      <c r="Q50" s="84"/>
      <c r="R50" s="84"/>
      <c r="S50" s="84"/>
      <c r="T50" s="96"/>
      <c r="U50" s="91">
        <f t="shared" si="19"/>
        <v>0</v>
      </c>
      <c r="V50" s="46"/>
      <c r="W50" s="120">
        <v>21</v>
      </c>
      <c r="X50" s="121" t="str">
        <f t="shared" si="12"/>
        <v/>
      </c>
      <c r="Y50" s="171" t="str">
        <f t="shared" si="20"/>
        <v/>
      </c>
      <c r="Z50" s="172" t="str">
        <f t="shared" si="6"/>
        <v/>
      </c>
      <c r="AA50" s="172" t="str">
        <f t="shared" si="13"/>
        <v/>
      </c>
      <c r="AB50" s="173" t="str">
        <f t="shared" si="7"/>
        <v/>
      </c>
      <c r="AC50" s="121" t="str">
        <f t="shared" si="18"/>
        <v/>
      </c>
      <c r="AD50" s="171" t="str">
        <f t="shared" si="21"/>
        <v/>
      </c>
      <c r="AE50" s="172" t="str">
        <f t="shared" si="9"/>
        <v/>
      </c>
      <c r="AF50" s="172" t="str">
        <f t="shared" si="15"/>
        <v/>
      </c>
      <c r="AG50" s="173" t="str">
        <f t="shared" si="10"/>
        <v/>
      </c>
      <c r="AH50" s="149"/>
    </row>
    <row r="51" spans="1:35" ht="15" thickBot="1" x14ac:dyDescent="0.25">
      <c r="A51" s="9"/>
      <c r="G51" s="22"/>
      <c r="K51" s="21"/>
      <c r="L51" s="22"/>
      <c r="M51" s="22"/>
      <c r="N51" s="22"/>
      <c r="O51" s="22"/>
      <c r="P51" s="84"/>
      <c r="Q51" s="84"/>
      <c r="R51" s="84"/>
      <c r="S51" s="84"/>
      <c r="T51" s="11"/>
      <c r="U51" s="11"/>
      <c r="V51" s="22"/>
      <c r="W51"/>
      <c r="AH51" s="22"/>
    </row>
    <row r="52" spans="1:35" x14ac:dyDescent="0.2">
      <c r="A52" s="225" t="s">
        <v>72</v>
      </c>
      <c r="B52" s="226"/>
      <c r="C52" s="226"/>
      <c r="D52" s="226"/>
      <c r="E52" s="226"/>
      <c r="F52" s="226"/>
      <c r="G52" s="226"/>
      <c r="H52" s="227"/>
      <c r="K52" s="21"/>
      <c r="L52" s="22"/>
      <c r="M52" s="22"/>
      <c r="N52" s="22"/>
      <c r="O52" s="22"/>
      <c r="P52" s="84"/>
      <c r="Q52" s="84"/>
      <c r="R52" s="84"/>
      <c r="S52" s="84"/>
      <c r="T52" s="11"/>
      <c r="U52" s="11"/>
      <c r="V52" s="22"/>
      <c r="W52"/>
      <c r="AH52" s="22"/>
    </row>
    <row r="53" spans="1:35" x14ac:dyDescent="0.2">
      <c r="A53" s="228" t="s">
        <v>73</v>
      </c>
      <c r="B53" s="229"/>
      <c r="C53" s="229"/>
      <c r="D53" s="229"/>
      <c r="E53" s="229"/>
      <c r="F53" s="229"/>
      <c r="G53" s="229"/>
      <c r="H53" s="230"/>
      <c r="K53" s="21"/>
      <c r="L53" s="22"/>
      <c r="M53" s="22"/>
      <c r="N53" s="22"/>
      <c r="O53" s="22"/>
      <c r="P53" s="84"/>
      <c r="Q53" s="84"/>
      <c r="R53" s="84"/>
      <c r="S53" s="84"/>
      <c r="T53" s="8"/>
      <c r="U53" s="11"/>
      <c r="V53" s="11"/>
      <c r="AH53" s="22"/>
    </row>
    <row r="54" spans="1:35" x14ac:dyDescent="0.2">
      <c r="A54" s="231" t="s">
        <v>74</v>
      </c>
      <c r="B54" s="232"/>
      <c r="C54" s="232"/>
      <c r="D54" s="232"/>
      <c r="E54" s="232"/>
      <c r="F54" s="232"/>
      <c r="G54" s="232"/>
      <c r="H54" s="233"/>
      <c r="K54" s="21"/>
      <c r="L54" s="22"/>
      <c r="M54" s="22"/>
      <c r="N54" s="22"/>
      <c r="O54" s="22"/>
      <c r="P54" s="84"/>
      <c r="Q54" s="84"/>
      <c r="R54" s="84"/>
      <c r="S54" s="84"/>
      <c r="T54" s="8"/>
      <c r="U54" s="11"/>
      <c r="V54" s="11"/>
      <c r="AH54" s="22"/>
    </row>
    <row r="55" spans="1:35" ht="15" thickBot="1" x14ac:dyDescent="0.25">
      <c r="A55" s="222" t="s">
        <v>75</v>
      </c>
      <c r="B55" s="223"/>
      <c r="C55" s="223"/>
      <c r="D55" s="223"/>
      <c r="E55" s="223"/>
      <c r="F55" s="223"/>
      <c r="G55" s="223"/>
      <c r="H55" s="224"/>
      <c r="K55" s="21"/>
      <c r="L55" s="48"/>
      <c r="M55" s="21"/>
      <c r="P55" s="32"/>
      <c r="T55" s="8"/>
      <c r="U55" s="11"/>
      <c r="V55" s="11"/>
      <c r="AH55" s="22"/>
    </row>
    <row r="56" spans="1:35" ht="12.75" x14ac:dyDescent="0.2">
      <c r="A56" s="9"/>
      <c r="K56" s="10"/>
      <c r="L56" s="52"/>
      <c r="M56" s="1"/>
      <c r="N56" s="11"/>
      <c r="O56" s="11"/>
      <c r="P56" s="8"/>
      <c r="Q56" s="8"/>
      <c r="R56" s="8"/>
      <c r="S56" s="8"/>
      <c r="T56" s="7"/>
      <c r="U56" s="1"/>
      <c r="V56" s="1"/>
      <c r="W56" s="1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22"/>
    </row>
    <row r="57" spans="1:35" ht="15" x14ac:dyDescent="0.25">
      <c r="A57" s="220" t="s">
        <v>108</v>
      </c>
      <c r="B57" s="218"/>
      <c r="C57" s="186"/>
      <c r="D57" s="186"/>
      <c r="E57" s="186"/>
      <c r="F57" s="186"/>
      <c r="G57" s="187"/>
      <c r="H57" s="187"/>
      <c r="I57"/>
      <c r="J57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/>
      <c r="W57"/>
      <c r="AH57" s="187"/>
      <c r="AI57" s="187"/>
    </row>
    <row r="58" spans="1:35" ht="15" x14ac:dyDescent="0.25">
      <c r="A58" s="219" t="s">
        <v>105</v>
      </c>
      <c r="B58" s="189"/>
      <c r="C58" s="189"/>
      <c r="D58" s="189" t="s">
        <v>107</v>
      </c>
      <c r="E58" s="185"/>
      <c r="F58" s="186"/>
      <c r="G58" s="188"/>
      <c r="H58" s="188"/>
      <c r="I58"/>
      <c r="J58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/>
      <c r="W58"/>
      <c r="AH58" s="187"/>
      <c r="AI58" s="187"/>
    </row>
    <row r="59" spans="1:35" ht="15" x14ac:dyDescent="0.25">
      <c r="A59" s="184" t="s">
        <v>106</v>
      </c>
      <c r="B59" s="186"/>
      <c r="C59" s="218" t="s">
        <v>76</v>
      </c>
      <c r="D59" s="186"/>
      <c r="E59" s="188" t="s">
        <v>77</v>
      </c>
      <c r="F59" s="186"/>
      <c r="G59" s="186"/>
      <c r="H59" s="187"/>
      <c r="I59"/>
      <c r="J59"/>
      <c r="K59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/>
      <c r="AH59" s="187"/>
      <c r="AI59" s="187"/>
    </row>
    <row r="60" spans="1:35" ht="12.75" x14ac:dyDescent="0.2">
      <c r="A60" s="184"/>
      <c r="B60" s="186"/>
      <c r="C60" s="186"/>
      <c r="D60" s="186"/>
      <c r="E60" s="186"/>
      <c r="F60" s="186"/>
      <c r="G60" s="186"/>
      <c r="H60" s="187"/>
      <c r="I60"/>
      <c r="J60"/>
      <c r="K60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/>
      <c r="AH60" s="187"/>
      <c r="AI60" s="187"/>
    </row>
    <row r="61" spans="1:35" ht="15" x14ac:dyDescent="0.25">
      <c r="A61" s="190" t="s">
        <v>78</v>
      </c>
      <c r="B61" s="191"/>
      <c r="C61" s="191"/>
      <c r="D61" s="191"/>
      <c r="E61" s="191"/>
      <c r="F61" s="191"/>
      <c r="G61" s="191"/>
      <c r="H61" s="192"/>
      <c r="I61" s="193"/>
      <c r="J61" s="193"/>
      <c r="K61" s="193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2"/>
      <c r="AI61" s="192"/>
    </row>
    <row r="62" spans="1:35" ht="15" x14ac:dyDescent="0.25">
      <c r="A62" s="195" t="s">
        <v>79</v>
      </c>
      <c r="B62" s="191"/>
      <c r="C62" s="191"/>
      <c r="D62" s="191"/>
      <c r="E62" s="191"/>
      <c r="F62" s="191"/>
      <c r="G62" s="191"/>
      <c r="H62" s="192"/>
      <c r="I62" s="193"/>
      <c r="J62" s="193"/>
      <c r="K62" s="193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1"/>
      <c r="AI62" s="191"/>
    </row>
    <row r="63" spans="1:35" ht="15" x14ac:dyDescent="0.25">
      <c r="A63" s="195" t="s">
        <v>80</v>
      </c>
      <c r="B63" s="191"/>
      <c r="C63" s="191"/>
      <c r="D63" s="191"/>
      <c r="E63" s="191"/>
      <c r="F63" s="191"/>
      <c r="G63" s="191"/>
      <c r="H63" s="192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1"/>
      <c r="AI63" s="191"/>
    </row>
    <row r="64" spans="1:35" ht="15" x14ac:dyDescent="0.25">
      <c r="A64" s="195" t="s">
        <v>81</v>
      </c>
      <c r="B64" s="191"/>
      <c r="C64" s="191"/>
      <c r="D64" s="191"/>
      <c r="E64" s="191"/>
      <c r="F64" s="191"/>
      <c r="G64" s="191"/>
      <c r="H64" s="192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1"/>
      <c r="AI64" s="191"/>
    </row>
    <row r="65" spans="1:35" ht="15" x14ac:dyDescent="0.25">
      <c r="A65" s="195" t="s">
        <v>82</v>
      </c>
      <c r="B65" s="191"/>
      <c r="C65" s="191"/>
      <c r="D65" s="191"/>
      <c r="E65" s="191"/>
      <c r="F65" s="191"/>
      <c r="G65" s="191"/>
      <c r="H65" s="192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1"/>
      <c r="AI65" s="191"/>
    </row>
    <row r="66" spans="1:35" ht="15" x14ac:dyDescent="0.25">
      <c r="A66" s="195" t="s">
        <v>83</v>
      </c>
      <c r="B66" s="191"/>
      <c r="C66" s="191"/>
      <c r="D66" s="191"/>
      <c r="E66" s="191"/>
      <c r="F66" s="191"/>
      <c r="G66" s="191"/>
      <c r="H66" s="192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1"/>
      <c r="AI66" s="191"/>
    </row>
    <row r="67" spans="1:35" s="1" customFormat="1" ht="15" x14ac:dyDescent="0.25">
      <c r="A67" s="195" t="s">
        <v>84</v>
      </c>
      <c r="B67" s="191"/>
      <c r="C67" s="191"/>
      <c r="D67" s="191"/>
      <c r="E67" s="191"/>
      <c r="F67" s="191"/>
      <c r="G67" s="191"/>
      <c r="H67" s="192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1"/>
      <c r="AI67" s="191"/>
    </row>
    <row r="68" spans="1:35" s="1" customFormat="1" ht="15" x14ac:dyDescent="0.25">
      <c r="A68" s="195" t="s">
        <v>85</v>
      </c>
      <c r="B68" s="191"/>
      <c r="C68" s="191"/>
      <c r="D68" s="191"/>
      <c r="E68" s="191"/>
      <c r="F68" s="191"/>
      <c r="G68" s="191"/>
      <c r="H68" s="192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1"/>
      <c r="AI68" s="191"/>
    </row>
    <row r="69" spans="1:35" s="1" customFormat="1" ht="15" x14ac:dyDescent="0.25">
      <c r="A69" s="195" t="s">
        <v>86</v>
      </c>
      <c r="B69" s="191"/>
      <c r="C69" s="191"/>
      <c r="D69" s="191"/>
      <c r="E69" s="191"/>
      <c r="F69" s="191"/>
      <c r="G69" s="191"/>
      <c r="H69" s="192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1"/>
      <c r="AI69" s="191"/>
    </row>
    <row r="70" spans="1:35" s="1" customFormat="1" ht="15" x14ac:dyDescent="0.25">
      <c r="A70" s="195" t="s">
        <v>87</v>
      </c>
      <c r="B70" s="191"/>
      <c r="C70" s="191"/>
      <c r="D70" s="191"/>
      <c r="E70" s="191"/>
      <c r="F70" s="191"/>
      <c r="G70" s="191"/>
      <c r="H70" s="192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1"/>
      <c r="AI70" s="191"/>
    </row>
    <row r="71" spans="1:35" s="1" customFormat="1" ht="15" x14ac:dyDescent="0.25">
      <c r="A71" s="195" t="s">
        <v>88</v>
      </c>
      <c r="B71" s="191"/>
      <c r="C71" s="191"/>
      <c r="D71" s="191"/>
      <c r="E71" s="191"/>
      <c r="F71" s="191"/>
      <c r="G71" s="191"/>
      <c r="H71" s="192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1"/>
      <c r="AI71" s="191"/>
    </row>
    <row r="72" spans="1:35" s="1" customFormat="1" ht="15" x14ac:dyDescent="0.25">
      <c r="A72" s="195" t="s">
        <v>89</v>
      </c>
      <c r="B72" s="191"/>
      <c r="C72" s="191"/>
      <c r="D72" s="191"/>
      <c r="E72" s="191"/>
      <c r="F72" s="191"/>
      <c r="G72" s="191"/>
      <c r="H72" s="192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1"/>
      <c r="AI72" s="191"/>
    </row>
    <row r="73" spans="1:35" s="1" customFormat="1" ht="15" x14ac:dyDescent="0.25">
      <c r="A73" s="195" t="s">
        <v>90</v>
      </c>
      <c r="B73" s="191"/>
      <c r="C73" s="191"/>
      <c r="D73" s="191"/>
      <c r="E73" s="191"/>
      <c r="F73" s="191"/>
      <c r="G73" s="191"/>
      <c r="H73" s="192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1"/>
      <c r="AI73" s="191"/>
    </row>
    <row r="74" spans="1:35" s="1" customFormat="1" ht="15" x14ac:dyDescent="0.25">
      <c r="A74" s="195" t="s">
        <v>91</v>
      </c>
      <c r="B74" s="191"/>
      <c r="C74" s="191"/>
      <c r="D74" s="191"/>
      <c r="E74" s="191"/>
      <c r="F74" s="191"/>
      <c r="G74" s="191"/>
      <c r="H74" s="192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1"/>
      <c r="AI74" s="191"/>
    </row>
    <row r="75" spans="1:35" s="1" customFormat="1" ht="15" x14ac:dyDescent="0.25">
      <c r="A75" s="195" t="s">
        <v>92</v>
      </c>
      <c r="B75" s="191"/>
      <c r="C75" s="191"/>
      <c r="D75" s="191"/>
      <c r="E75" s="191"/>
      <c r="F75" s="191"/>
      <c r="G75" s="191"/>
      <c r="H75" s="192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1"/>
      <c r="AI75" s="191"/>
    </row>
    <row r="76" spans="1:35" s="1" customFormat="1" ht="15" x14ac:dyDescent="0.25">
      <c r="A76" s="195" t="s">
        <v>93</v>
      </c>
      <c r="B76" s="191"/>
      <c r="C76" s="191"/>
      <c r="D76" s="191"/>
      <c r="E76" s="191"/>
      <c r="F76" s="191"/>
      <c r="G76" s="191"/>
      <c r="H76" s="192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1"/>
      <c r="AI76" s="191"/>
    </row>
    <row r="77" spans="1:35" s="1" customFormat="1" ht="15" x14ac:dyDescent="0.25">
      <c r="A77" s="195" t="s">
        <v>94</v>
      </c>
      <c r="B77" s="191"/>
      <c r="C77" s="191"/>
      <c r="D77" s="191"/>
      <c r="E77" s="191"/>
      <c r="F77" s="191"/>
      <c r="G77" s="191"/>
      <c r="H77" s="192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1"/>
      <c r="AI77" s="191"/>
    </row>
    <row r="78" spans="1:35" s="1" customFormat="1" ht="15" x14ac:dyDescent="0.25">
      <c r="A78" s="195" t="s">
        <v>95</v>
      </c>
      <c r="B78" s="191"/>
      <c r="C78" s="191"/>
      <c r="D78" s="191"/>
      <c r="E78" s="191"/>
      <c r="F78" s="191"/>
      <c r="G78" s="191"/>
      <c r="H78" s="192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1"/>
      <c r="AI78" s="191"/>
    </row>
    <row r="79" spans="1:35" s="1" customFormat="1" ht="15" x14ac:dyDescent="0.25">
      <c r="A79" s="195" t="s">
        <v>96</v>
      </c>
      <c r="B79" s="191"/>
      <c r="C79" s="191"/>
      <c r="D79" s="191"/>
      <c r="E79" s="191"/>
      <c r="F79" s="191"/>
      <c r="G79" s="191"/>
      <c r="H79" s="192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1"/>
      <c r="AI79" s="191"/>
    </row>
    <row r="80" spans="1:35" s="1" customFormat="1" ht="15" x14ac:dyDescent="0.25">
      <c r="A80" s="195" t="s">
        <v>97</v>
      </c>
      <c r="B80" s="191"/>
      <c r="C80" s="191"/>
      <c r="D80" s="191"/>
      <c r="E80" s="191"/>
      <c r="F80" s="191"/>
      <c r="G80" s="191"/>
      <c r="H80" s="192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2"/>
      <c r="AI80" s="192"/>
    </row>
    <row r="81" spans="1:35" ht="15" x14ac:dyDescent="0.25">
      <c r="A81" s="195" t="s">
        <v>98</v>
      </c>
      <c r="B81" s="191"/>
      <c r="C81" s="191"/>
      <c r="D81" s="191"/>
      <c r="E81" s="191"/>
      <c r="F81" s="191"/>
      <c r="G81" s="191"/>
      <c r="H81" s="192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2"/>
      <c r="AI81" s="192"/>
    </row>
    <row r="82" spans="1:35" ht="15" x14ac:dyDescent="0.25">
      <c r="A82" s="195" t="s">
        <v>99</v>
      </c>
      <c r="B82" s="191"/>
      <c r="C82" s="191"/>
      <c r="D82" s="191"/>
      <c r="E82" s="191"/>
      <c r="F82" s="191"/>
      <c r="G82" s="191"/>
      <c r="H82" s="192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2"/>
      <c r="AI82" s="192"/>
    </row>
    <row r="83" spans="1:35" ht="15" x14ac:dyDescent="0.25">
      <c r="A83" s="195" t="s">
        <v>100</v>
      </c>
      <c r="B83" s="191"/>
      <c r="C83" s="191"/>
      <c r="D83" s="191"/>
      <c r="E83" s="191"/>
      <c r="F83" s="191"/>
      <c r="G83" s="191"/>
      <c r="H83" s="192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2"/>
      <c r="AI83" s="192"/>
    </row>
    <row r="84" spans="1:35" ht="15" x14ac:dyDescent="0.25">
      <c r="A84" s="195" t="s">
        <v>101</v>
      </c>
      <c r="B84" s="191"/>
      <c r="C84" s="191"/>
      <c r="D84" s="191"/>
      <c r="E84" s="191"/>
      <c r="F84" s="191"/>
      <c r="G84" s="191"/>
      <c r="H84" s="192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2"/>
      <c r="AI84" s="192"/>
    </row>
    <row r="85" spans="1:35" ht="15" x14ac:dyDescent="0.25">
      <c r="A85" s="195" t="s">
        <v>102</v>
      </c>
      <c r="B85" s="191"/>
      <c r="C85" s="191"/>
      <c r="D85" s="191"/>
      <c r="E85" s="191"/>
      <c r="F85" s="191"/>
      <c r="G85" s="191"/>
      <c r="H85" s="192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2"/>
      <c r="AI85" s="192"/>
    </row>
    <row r="86" spans="1:35" ht="15" x14ac:dyDescent="0.25">
      <c r="A86" s="195" t="s">
        <v>103</v>
      </c>
      <c r="B86" s="191"/>
      <c r="C86" s="191"/>
      <c r="D86" s="191"/>
      <c r="E86" s="191"/>
      <c r="F86" s="191"/>
      <c r="G86" s="191"/>
      <c r="H86" s="192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2"/>
      <c r="AI86" s="192"/>
    </row>
  </sheetData>
  <sheetProtection algorithmName="SHA-512" hashValue="kxT4XTTtQGUm7g8/vN+t+C+GIpsO0IpiZF5Tl82rdbqbQ33xiC+pDrGNxuyYMANqTEcx/LoJYUjtZwN72RitOg==" saltValue="RhJqYvMhoYKtAUu6U+4ybQ==" spinCount="100000" sheet="1" selectLockedCells="1"/>
  <mergeCells count="20">
    <mergeCell ref="D12:H12"/>
    <mergeCell ref="B28:B29"/>
    <mergeCell ref="B10:C10"/>
    <mergeCell ref="A1:H1"/>
    <mergeCell ref="A5:H5"/>
    <mergeCell ref="A4:H4"/>
    <mergeCell ref="A3:H3"/>
    <mergeCell ref="A2:H2"/>
    <mergeCell ref="D22:F22"/>
    <mergeCell ref="X28:AB28"/>
    <mergeCell ref="AC28:AG28"/>
    <mergeCell ref="A28:A29"/>
    <mergeCell ref="G22:H24"/>
    <mergeCell ref="I27:J27"/>
    <mergeCell ref="K28:L28"/>
    <mergeCell ref="A55:H55"/>
    <mergeCell ref="A52:H52"/>
    <mergeCell ref="A53:H53"/>
    <mergeCell ref="A54:H54"/>
    <mergeCell ref="T28:U28"/>
  </mergeCells>
  <conditionalFormatting sqref="B22:B25">
    <cfRule type="containsText" dxfId="6" priority="40" operator="containsText" text="Yes">
      <formula>NOT(ISERROR(SEARCH("Yes",B22)))</formula>
    </cfRule>
  </conditionalFormatting>
  <conditionalFormatting sqref="E18:K18">
    <cfRule type="cellIs" dxfId="5" priority="38" operator="greaterThan">
      <formula>0</formula>
    </cfRule>
  </conditionalFormatting>
  <conditionalFormatting sqref="D30:F50">
    <cfRule type="expression" dxfId="4" priority="6">
      <formula>$D30="No"</formula>
    </cfRule>
  </conditionalFormatting>
  <conditionalFormatting sqref="G22:J25">
    <cfRule type="containsText" dxfId="3" priority="4" operator="containsText" text="Tier 1">
      <formula>NOT(ISERROR(SEARCH("Tier 1",G22)))</formula>
    </cfRule>
  </conditionalFormatting>
  <conditionalFormatting sqref="A52:H54">
    <cfRule type="expression" dxfId="2" priority="41">
      <formula>$G$22="Tier 1 Lead Public Notice Required.     See Below."</formula>
    </cfRule>
  </conditionalFormatting>
  <conditionalFormatting sqref="A55:H55">
    <cfRule type="expression" dxfId="1" priority="43">
      <formula>$G$22="Tier 1 Lead Public Notice Required.     See Below."</formula>
    </cfRule>
    <cfRule type="expression" dxfId="0" priority="44">
      <formula>$G$22="Tier 1 Lead Public Notice Required.     See Below."</formula>
    </cfRule>
  </conditionalFormatting>
  <dataValidations count="5">
    <dataValidation type="list" allowBlank="1" showInputMessage="1" showErrorMessage="1" sqref="B30:B50" xr:uid="{FF7A6F3A-718B-4D36-A861-46154C3C43E6}">
      <formula1>$N$30:$N$33</formula1>
    </dataValidation>
    <dataValidation type="list" allowBlank="1" showInputMessage="1" showErrorMessage="1" sqref="D30:D50" xr:uid="{F1415A9F-601B-463A-9359-C16819436F70}">
      <formula1>$T$30:$T$31</formula1>
    </dataValidation>
    <dataValidation type="list" allowBlank="1" showInputMessage="1" showErrorMessage="1" sqref="C30:C50" xr:uid="{52070F9A-49BD-425C-B32F-4E1E0CD8364E}">
      <formula1>$V$30:$V$32</formula1>
    </dataValidation>
    <dataValidation type="whole" allowBlank="1" showInputMessage="1" showErrorMessage="1" errorTitle="Need Proper Year Entry" error="The year must be a four (4) digit value.  Please follow the pattern &quot;20XX&quot;.  _x000a__x000a_There must only be numbers, and no spaces included." sqref="B14" xr:uid="{00000000-0002-0000-0000-000000000000}">
      <formula1>1000</formula1>
      <formula2>10000</formula2>
    </dataValidation>
    <dataValidation type="list" allowBlank="1" showInputMessage="1" showErrorMessage="1" sqref="B15" xr:uid="{ACD9D9A7-E3AE-41CB-AB47-5EF32BDDC2AE}">
      <formula1>$K$30:$K$33</formula1>
    </dataValidation>
  </dataValidations>
  <hyperlinks>
    <hyperlink ref="A55" r:id="rId1" display="https://www.epa.gov/region8-waterops/lcr-lead-action-level-exceedance-template" xr:uid="{AF248678-E3BB-4E1E-A18D-968397B6CFB2}"/>
    <hyperlink ref="C59" r:id="rId2" xr:uid="{E93C376E-EC8D-40EF-95A7-D8DCE74FE126}"/>
  </hyperlinks>
  <pageMargins left="0.25" right="0.25" top="1" bottom="1" header="0.5" footer="0.5"/>
  <pageSetup scale="85" fitToHeight="0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2024-03-25T20:04:14+00:00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e3f09c3df709400db2417a7161762d62 xmlns="c44e581b-2b1c-4e8e-8b6a-6ee5358573d8">
      <Terms xmlns="http://schemas.microsoft.com/office/infopath/2007/PartnerControls"/>
    </e3f09c3df709400db2417a7161762d62>
  </documentManagement>
</p:properties>
</file>

<file path=customXml/item2.xml><?xml version="1.0" encoding="utf-8"?>
<?mso-contentType ?>
<SharedContentType xmlns="Microsoft.SharePoint.Taxonomy.ContentTypeSync" SourceId="29f62856-1543-49d4-a736-4569d363f533" ContentTypeId="0x0101" PreviousValue="false" LastSyncTimeStamp="2016-08-25T00:16:07.2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42D8F15AD26428595C030749CB3B3" ma:contentTypeVersion="15" ma:contentTypeDescription="Create a new document." ma:contentTypeScope="" ma:versionID="ac8c6c9b6877595b67323c1302e8b6e1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44e581b-2b1c-4e8e-8b6a-6ee5358573d8" xmlns:ns6="5a498c76-8b3f-4260-a564-2b3c7ef12414" targetNamespace="http://schemas.microsoft.com/office/2006/metadata/properties" ma:root="true" ma:fieldsID="bf410bf1f40b0e29099d700a6ec24e9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44e581b-2b1c-4e8e-8b6a-6ee5358573d8"/>
    <xsd:import namespace="5a498c76-8b3f-4260-a564-2b3c7ef1241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MediaServiceSearchProperties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a31857b8-5eac-443d-832c-b2dd14d0a263}" ma:internalName="TaxCatchAllLabel" ma:readOnly="true" ma:showField="CatchAllDataLabel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a31857b8-5eac-443d-832c-b2dd14d0a263}" ma:internalName="TaxCatchAll" ma:showField="CatchAllData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581b-2b1c-4e8e-8b6a-6ee5358573d8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98c76-8b3f-4260-a564-2b3c7ef12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C4047F-5565-4EA6-931C-AAA7143497E6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  <ds:schemaRef ds:uri="c44e581b-2b1c-4e8e-8b6a-6ee5358573d8"/>
  </ds:schemaRefs>
</ds:datastoreItem>
</file>

<file path=customXml/itemProps2.xml><?xml version="1.0" encoding="utf-8"?>
<ds:datastoreItem xmlns:ds="http://schemas.openxmlformats.org/officeDocument/2006/customXml" ds:itemID="{7ED66E86-0179-47EB-A51A-C76F9ED52F8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9393EF1-F1D4-4875-926C-D4B83FBA1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c44e581b-2b1c-4e8e-8b6a-6ee5358573d8"/>
    <ds:schemaRef ds:uri="5a498c76-8b3f-4260-a564-2b3c7ef12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EC21C8-DDF4-48E4-B6D2-BB91CB4F53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Manager/>
  <Company>BOPU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RKAILEY</dc:creator>
  <cp:keywords/>
  <dc:description/>
  <cp:lastModifiedBy>Bertelmann, Bolor</cp:lastModifiedBy>
  <cp:revision/>
  <dcterms:created xsi:type="dcterms:W3CDTF">2002-10-01T13:26:35Z</dcterms:created>
  <dcterms:modified xsi:type="dcterms:W3CDTF">2024-11-04T20:40:13Z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0x01010076B42D8F15AD26428595C030749CB3B3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PA Subject">
    <vt:lpwstr/>
  </property>
</Properties>
</file>