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HECS\SHEC Team Files\Information Requests\1 - Regulatory\USEPA-Paulina 22\114 4-2022\Monthly Reporting\2024\Febuary\Final\"/>
    </mc:Choice>
  </mc:AlternateContent>
  <xr:revisionPtr revIDLastSave="0" documentId="13_ncr:1_{32653AC4-EE8B-4D16-BA37-09E413994FCC}" xr6:coauthVersionLast="47" xr6:coauthVersionMax="47" xr10:uidLastSave="{00000000-0000-0000-0000-000000000000}"/>
  <bookViews>
    <workbookView xWindow="-23148" yWindow="-108" windowWidth="23256" windowHeight="12576" xr2:uid="{8449E76E-CE3B-4CD2-A832-78B70A0D3ED8}"/>
  </bookViews>
  <sheets>
    <sheet name="Inbound Truck 114-26a" sheetId="1" r:id="rId1"/>
    <sheet name="Outbound Truck 114-26b" sheetId="2" r:id="rId2"/>
    <sheet name="Outbound Barge-Rail 114-26b" sheetId="3" r:id="rId3"/>
    <sheet name="Shredder-MRP 114 26c and 26d" sheetId="4" r:id="rId4"/>
    <sheet name="Notes" sheetId="5" r:id="rId5"/>
  </sheets>
  <definedNames>
    <definedName name="_xlnm._FilterDatabase" localSheetId="3" hidden="1">'Shredder-MRP 114 26c and 26d'!$C$28:$J$48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14" i="3"/>
  <c r="F33" i="4"/>
  <c r="F34" i="4" s="1"/>
  <c r="F35" i="4" s="1"/>
  <c r="F36" i="4" s="1"/>
  <c r="F38" i="4" s="1"/>
  <c r="F39" i="4" s="1"/>
  <c r="F41" i="4" s="1"/>
  <c r="F42" i="4" s="1"/>
  <c r="F43" i="4" s="1"/>
  <c r="F44" i="4" s="1"/>
  <c r="F45" i="4" s="1"/>
  <c r="F47" i="4" s="1"/>
  <c r="F48" i="4" s="1"/>
  <c r="F30" i="4"/>
  <c r="F31" i="4" s="1"/>
  <c r="F5" i="4"/>
  <c r="F6" i="4" s="1"/>
  <c r="F8" i="4" s="1"/>
  <c r="F9" i="4" s="1"/>
  <c r="F10" i="4" s="1"/>
  <c r="F11" i="4" s="1"/>
  <c r="F12" i="4" s="1"/>
  <c r="F14" i="4" s="1"/>
  <c r="F15" i="4" s="1"/>
  <c r="F17" i="4" s="1"/>
  <c r="F18" i="4" s="1"/>
  <c r="F19" i="4" s="1"/>
  <c r="F20" i="4" s="1"/>
  <c r="F21" i="4" s="1"/>
  <c r="F22" i="4" s="1"/>
  <c r="F23" i="4" s="1"/>
  <c r="F24" i="4" s="1"/>
  <c r="F25" i="4" s="1"/>
  <c r="I44" i="4"/>
  <c r="I43" i="4"/>
  <c r="I39" i="4"/>
  <c r="I36" i="4"/>
  <c r="I34" i="4"/>
  <c r="I31" i="4"/>
  <c r="I30" i="4"/>
  <c r="I25" i="4"/>
  <c r="I24" i="4"/>
  <c r="I23" i="4"/>
  <c r="I22" i="4"/>
  <c r="I21" i="4"/>
  <c r="I20" i="4"/>
  <c r="I19" i="4"/>
  <c r="I18" i="4"/>
  <c r="I17" i="4"/>
  <c r="I15" i="4"/>
  <c r="I11" i="4"/>
  <c r="I10" i="4"/>
  <c r="I9" i="4"/>
  <c r="I8" i="4"/>
  <c r="I7" i="4"/>
</calcChain>
</file>

<file path=xl/sharedStrings.xml><?xml version="1.0" encoding="utf-8"?>
<sst xmlns="http://schemas.openxmlformats.org/spreadsheetml/2006/main" count="658" uniqueCount="153">
  <si>
    <t>Sort</t>
  </si>
  <si>
    <t>ShipDate</t>
  </si>
  <si>
    <t>Start Time</t>
  </si>
  <si>
    <t xml:space="preserve">Duration </t>
  </si>
  <si>
    <t>Product Description</t>
  </si>
  <si>
    <t xml:space="preserve">Mode Of Transport </t>
  </si>
  <si>
    <t>Inbound</t>
  </si>
  <si>
    <t>Various Recyclable Metals (Ferrous &amp; Non-ferrous)</t>
  </si>
  <si>
    <t xml:space="preserve">Truck </t>
  </si>
  <si>
    <t>Outbound</t>
  </si>
  <si>
    <t>Barge #</t>
  </si>
  <si>
    <t>Loading Date</t>
  </si>
  <si>
    <t xml:space="preserve"> Start</t>
  </si>
  <si>
    <t xml:space="preserve"> End</t>
  </si>
  <si>
    <t xml:space="preserve"> Commodity </t>
  </si>
  <si>
    <t>XXXX007</t>
  </si>
  <si>
    <t>FERROUS</t>
  </si>
  <si>
    <t>Rail Car Number</t>
  </si>
  <si>
    <t>Date</t>
  </si>
  <si>
    <t>Duration</t>
  </si>
  <si>
    <t>Commodity</t>
  </si>
  <si>
    <t>XXXX150</t>
  </si>
  <si>
    <t>XXXX006</t>
  </si>
  <si>
    <t>XXXX231</t>
  </si>
  <si>
    <t>XXXX433</t>
  </si>
  <si>
    <t>XXXX766</t>
  </si>
  <si>
    <t>XXXX247</t>
  </si>
  <si>
    <t>XXXX423</t>
  </si>
  <si>
    <t>XXXX465</t>
  </si>
  <si>
    <t>XXXX399</t>
  </si>
  <si>
    <t>XXXX126</t>
  </si>
  <si>
    <t>XXXX243</t>
  </si>
  <si>
    <t>XXXX478</t>
  </si>
  <si>
    <t>XXXX009</t>
  </si>
  <si>
    <t>XXXX031</t>
  </si>
  <si>
    <t>XXXX518</t>
  </si>
  <si>
    <t>XXXX457</t>
  </si>
  <si>
    <t>XXXX794</t>
  </si>
  <si>
    <t>XXXX241</t>
  </si>
  <si>
    <t>XXXX092</t>
  </si>
  <si>
    <t>XXXX488</t>
  </si>
  <si>
    <t>XXXX249</t>
  </si>
  <si>
    <t>XXXX860</t>
  </si>
  <si>
    <t>XXXX010</t>
  </si>
  <si>
    <t>XXXX515</t>
  </si>
  <si>
    <t>XXXX161</t>
  </si>
  <si>
    <t>XXXX256</t>
  </si>
  <si>
    <t>XXXX869</t>
  </si>
  <si>
    <t>XXXX177</t>
  </si>
  <si>
    <t>XXXX253</t>
  </si>
  <si>
    <t>XXXX449</t>
  </si>
  <si>
    <t>XXXX242</t>
  </si>
  <si>
    <t>XXXX285</t>
  </si>
  <si>
    <t>XXXX185</t>
  </si>
  <si>
    <t>XXXX003</t>
  </si>
  <si>
    <t>XXXX516</t>
  </si>
  <si>
    <t>XXXX435</t>
  </si>
  <si>
    <t>XXXX244</t>
  </si>
  <si>
    <t>XXXX865</t>
  </si>
  <si>
    <t>XXXX519</t>
  </si>
  <si>
    <t>XXXX656</t>
  </si>
  <si>
    <t>XXXX643</t>
  </si>
  <si>
    <t>XXXX024</t>
  </si>
  <si>
    <t>XXXX245</t>
  </si>
  <si>
    <t>XXXX135</t>
  </si>
  <si>
    <t>XXXX402</t>
  </si>
  <si>
    <t>StartDateTime</t>
  </si>
  <si>
    <t>Material</t>
  </si>
  <si>
    <t>Site</t>
  </si>
  <si>
    <t>MRP</t>
  </si>
  <si>
    <t>DNF - Normal</t>
  </si>
  <si>
    <t>Chicago</t>
  </si>
  <si>
    <t>Shredder Operation</t>
  </si>
  <si>
    <t>Process</t>
  </si>
  <si>
    <t>Duration(hrs)</t>
  </si>
  <si>
    <t>Shredder</t>
  </si>
  <si>
    <t>Shredder Feed Stock</t>
  </si>
  <si>
    <t>2 Hours 42 Minutes</t>
  </si>
  <si>
    <t xml:space="preserve">6 Hours 5 Minutes </t>
  </si>
  <si>
    <t>6 Hours 22 Minutes</t>
  </si>
  <si>
    <t>January</t>
  </si>
  <si>
    <t>Date Time</t>
  </si>
  <si>
    <t>XXXX705</t>
  </si>
  <si>
    <t>XXXX719</t>
  </si>
  <si>
    <t>XXXX866</t>
  </si>
  <si>
    <t>XXXX084</t>
  </si>
  <si>
    <t>XXXX508</t>
  </si>
  <si>
    <t>XXXX501</t>
  </si>
  <si>
    <t>XXXX493</t>
  </si>
  <si>
    <t>XXXX004</t>
  </si>
  <si>
    <t>XXXX425</t>
  </si>
  <si>
    <t>XXXX258</t>
  </si>
  <si>
    <t>XXXX484</t>
  </si>
  <si>
    <t>XXXX255</t>
  </si>
  <si>
    <t>XXXX037</t>
  </si>
  <si>
    <t>XXXX697</t>
  </si>
  <si>
    <t>XXXX790</t>
  </si>
  <si>
    <t>XXXX240</t>
  </si>
  <si>
    <t>XXXX112</t>
  </si>
  <si>
    <t>XXXX259</t>
  </si>
  <si>
    <t>XXXX246</t>
  </si>
  <si>
    <t>XXXX171</t>
  </si>
  <si>
    <t>XXXX065</t>
  </si>
  <si>
    <t>XXXX390</t>
  </si>
  <si>
    <t>XXXX035</t>
  </si>
  <si>
    <t>End Time</t>
  </si>
  <si>
    <t>30 Minutes</t>
  </si>
  <si>
    <t>Ferrous</t>
  </si>
  <si>
    <t>XXXX206</t>
  </si>
  <si>
    <t>9 Hours 7 Minutes</t>
  </si>
  <si>
    <t>9 Hours 9 Minutes</t>
  </si>
  <si>
    <t>10 Hours 27 Minutes</t>
  </si>
  <si>
    <t>9 Hours 42 Minutes</t>
  </si>
  <si>
    <t>9 Hours 58 Minutes</t>
  </si>
  <si>
    <t>10 Hours 6 Minutes</t>
  </si>
  <si>
    <t>10 Hours 47 Minutes</t>
  </si>
  <si>
    <t>9 Hours 3 Minutes</t>
  </si>
  <si>
    <t>9 Hours 41 Minutes</t>
  </si>
  <si>
    <t>7 Hours 6 Minutes</t>
  </si>
  <si>
    <t xml:space="preserve">7 Hours 48 Minutes </t>
  </si>
  <si>
    <t>10 Hours 39 Minutes</t>
  </si>
  <si>
    <t>8 Hours 14 Minutes</t>
  </si>
  <si>
    <t>8 Hours 56 Minutes</t>
  </si>
  <si>
    <t>10 Hours 16 Minutes</t>
  </si>
  <si>
    <t>9 Hours 31 Minutes</t>
  </si>
  <si>
    <t>10 Hours 3 Minutes</t>
  </si>
  <si>
    <t>9 Hours 54 Minutes</t>
  </si>
  <si>
    <t>9 Hours 50 Minutes</t>
  </si>
  <si>
    <t>10 Hours 30 Minutes</t>
  </si>
  <si>
    <t>9 Hours 46 Minutes</t>
  </si>
  <si>
    <t>9 Hours 47 Minutes</t>
  </si>
  <si>
    <t>10 Hours 10 Minutes</t>
  </si>
  <si>
    <t>9 Hours 44 Minutes</t>
  </si>
  <si>
    <t>5 Hours 54 Minutes</t>
  </si>
  <si>
    <t>10 Hours 11 Minutes</t>
  </si>
  <si>
    <t>10 Hours 20 Minutes</t>
  </si>
  <si>
    <t>9 Hours 39 Minutes</t>
  </si>
  <si>
    <t>8 Hours 27 Minutes</t>
  </si>
  <si>
    <t>8 Hours 40 Minutes</t>
  </si>
  <si>
    <t>10 Hours 45 Minutes</t>
  </si>
  <si>
    <t>5 Hours 43 Minutes</t>
  </si>
  <si>
    <t>10 Hours 25 Minutes</t>
  </si>
  <si>
    <t>9 Hurs 57 Minutes</t>
  </si>
  <si>
    <t>10 Hours 17 Minutes</t>
  </si>
  <si>
    <t>10 Hours 5 Minutes</t>
  </si>
  <si>
    <t>5 Hours 38 Minutes</t>
  </si>
  <si>
    <t>10 Hours 24 Minutes</t>
  </si>
  <si>
    <t>10 Hours 40 Minutes</t>
  </si>
  <si>
    <t>4 Hours 59 Minutes</t>
  </si>
  <si>
    <t>9 Hours 20 Minutes</t>
  </si>
  <si>
    <t>Start DateTime-Day</t>
  </si>
  <si>
    <t>Start DateTime-Month</t>
  </si>
  <si>
    <t>Start DateTime-Year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</si>
</sst>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m/d/yyyy\ h:mm:ss\ AM/PM"/>
    <numFmt numFmtId="166" formatCode="[$-409]h:mm\ AM/PM;@"/>
    <numFmt numFmtId="167" formatCode="000\-00\-0000"/>
    <numFmt numFmtId="168" formatCode="#\ ???/???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14" fontId="0" fillId="0" borderId="0" xfId="0" applyNumberFormat="1"/>
    <xf numFmtId="164" fontId="0" fillId="0" borderId="0" xfId="0" applyNumberFormat="1"/>
    <xf numFmtId="14" fontId="0" fillId="0" borderId="1" xfId="0" applyNumberFormat="1" applyBorder="1"/>
    <xf numFmtId="164" fontId="0" fillId="0" borderId="0" xfId="0" applyNumberFormat="1" applyFill="1"/>
    <xf numFmtId="0" fontId="0" fillId="0" borderId="0" xfId="0" applyFill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8" fontId="0" fillId="0" borderId="0" xfId="0" applyNumberFormat="1" applyBorder="1"/>
    <xf numFmtId="14" fontId="0" fillId="0" borderId="0" xfId="0" applyNumberFormat="1" applyBorder="1"/>
    <xf numFmtId="166" fontId="0" fillId="0" borderId="1" xfId="0" applyNumberFormat="1" applyBorder="1"/>
    <xf numFmtId="0" fontId="1" fillId="0" borderId="0" xfId="0" applyFont="1" applyBorder="1" applyAlignment="1"/>
    <xf numFmtId="0" fontId="0" fillId="3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7" fontId="0" fillId="0" borderId="1" xfId="0" applyNumberFormat="1" applyBorder="1"/>
    <xf numFmtId="167" fontId="0" fillId="0" borderId="0" xfId="0" applyNumberFormat="1" applyBorder="1"/>
    <xf numFmtId="167" fontId="0" fillId="0" borderId="0" xfId="0" applyNumberFormat="1"/>
    <xf numFmtId="167" fontId="0" fillId="3" borderId="1" xfId="0" applyNumberFormat="1" applyFont="1" applyFill="1" applyBorder="1" applyAlignment="1">
      <alignment horizontal="center" vertical="center"/>
    </xf>
    <xf numFmtId="167" fontId="0" fillId="4" borderId="1" xfId="0" applyNumberFormat="1" applyFont="1" applyFill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8" fontId="0" fillId="0" borderId="1" xfId="0" applyNumberFormat="1" applyFont="1" applyBorder="1" applyAlignment="1">
      <alignment horizontal="center" vertical="center"/>
    </xf>
    <xf numFmtId="18" fontId="0" fillId="4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165" fontId="0" fillId="0" borderId="1" xfId="0" applyNumberFormat="1" applyBorder="1"/>
    <xf numFmtId="21" fontId="0" fillId="0" borderId="0" xfId="0" applyNumberFormat="1"/>
    <xf numFmtId="14" fontId="0" fillId="0" borderId="0" xfId="0" applyNumberFormat="1" applyFill="1"/>
    <xf numFmtId="166" fontId="0" fillId="0" borderId="0" xfId="0" applyNumberFormat="1" applyBorder="1"/>
    <xf numFmtId="0" fontId="0" fillId="0" borderId="1" xfId="0" applyBorder="1" applyAlignment="1">
      <alignment horizontal="center"/>
    </xf>
    <xf numFmtId="0" fontId="4" fillId="0" borderId="0" xfId="0" applyFont="1" applyFill="1"/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2" borderId="3" xfId="1" applyBorder="1" applyAlignment="1">
      <alignment horizontal="center"/>
    </xf>
    <xf numFmtId="0" fontId="3" fillId="2" borderId="2" xfId="1" applyAlignment="1">
      <alignment horizontal="center"/>
    </xf>
  </cellXfs>
  <cellStyles count="2">
    <cellStyle name="Check Cell" xfId="1" builtinId="23"/>
    <cellStyle name="Normal" xfId="0" builtinId="0"/>
  </cellStyles>
  <dxfs count="2">
    <dxf>
      <numFmt numFmtId="4" formatCode="#,##0.00"/>
      <fill>
        <patternFill patternType="darkVertical"/>
      </fill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20</xdr:col>
      <xdr:colOff>208762</xdr:colOff>
      <xdr:row>22</xdr:row>
      <xdr:rowOff>85333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779364-B064-4BEA-B476-EA0A219A7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143000"/>
          <a:ext cx="6304762" cy="3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8D1E-92A3-4AB7-BFAB-F4059CC4EDCF}">
  <dimension ref="B2:I28"/>
  <sheetViews>
    <sheetView tabSelected="1" zoomScaleNormal="100" workbookViewId="0">
      <selection activeCell="I4" sqref="I4"/>
    </sheetView>
  </sheetViews>
  <sheetFormatPr defaultRowHeight="15" x14ac:dyDescent="0.25"/>
  <cols>
    <col min="3" max="3" width="10.7109375" bestFit="1" customWidth="1"/>
    <col min="4" max="4" width="11" bestFit="1" customWidth="1"/>
    <col min="5" max="5" width="21.5703125" style="37" customWidth="1"/>
    <col min="6" max="6" width="47" bestFit="1" customWidth="1"/>
    <col min="7" max="7" width="18.28515625" bestFit="1" customWidth="1"/>
    <col min="9" max="9" width="10.5703125" bestFit="1" customWidth="1"/>
    <col min="10" max="10" width="11.5703125" bestFit="1" customWidth="1"/>
  </cols>
  <sheetData>
    <row r="2" spans="2:9" x14ac:dyDescent="0.25">
      <c r="B2" s="1" t="s">
        <v>0</v>
      </c>
      <c r="C2" s="1" t="s">
        <v>1</v>
      </c>
      <c r="D2" s="1" t="s">
        <v>2</v>
      </c>
      <c r="E2" s="33" t="s">
        <v>19</v>
      </c>
      <c r="F2" s="1" t="s">
        <v>4</v>
      </c>
      <c r="G2" s="1" t="s">
        <v>5</v>
      </c>
    </row>
    <row r="3" spans="2:9" x14ac:dyDescent="0.25">
      <c r="B3" t="s">
        <v>6</v>
      </c>
      <c r="C3" s="2">
        <v>45293</v>
      </c>
      <c r="D3" s="3">
        <v>0.25443287037037038</v>
      </c>
      <c r="E3" s="35" t="s">
        <v>149</v>
      </c>
      <c r="F3" s="3" t="s">
        <v>7</v>
      </c>
      <c r="G3" t="s">
        <v>8</v>
      </c>
    </row>
    <row r="4" spans="2:9" x14ac:dyDescent="0.25">
      <c r="B4" t="s">
        <v>6</v>
      </c>
      <c r="C4" s="2">
        <v>45294</v>
      </c>
      <c r="D4" s="3">
        <v>0.22767361111111109</v>
      </c>
      <c r="E4" s="35" t="s">
        <v>130</v>
      </c>
      <c r="F4" s="3" t="s">
        <v>7</v>
      </c>
      <c r="G4" t="s">
        <v>8</v>
      </c>
    </row>
    <row r="5" spans="2:9" x14ac:dyDescent="0.25">
      <c r="B5" t="s">
        <v>6</v>
      </c>
      <c r="C5" s="2">
        <v>45295</v>
      </c>
      <c r="D5" s="3">
        <v>0.22590277777777779</v>
      </c>
      <c r="E5" s="35" t="s">
        <v>131</v>
      </c>
      <c r="F5" s="3" t="s">
        <v>7</v>
      </c>
      <c r="G5" t="s">
        <v>8</v>
      </c>
    </row>
    <row r="6" spans="2:9" x14ac:dyDescent="0.25">
      <c r="B6" t="s">
        <v>6</v>
      </c>
      <c r="C6" s="2">
        <v>45296</v>
      </c>
      <c r="D6" s="3">
        <v>0.25237268518518519</v>
      </c>
      <c r="E6" s="35" t="s">
        <v>132</v>
      </c>
      <c r="F6" s="3" t="s">
        <v>7</v>
      </c>
      <c r="G6" t="s">
        <v>8</v>
      </c>
    </row>
    <row r="7" spans="2:9" x14ac:dyDescent="0.25">
      <c r="B7" t="s">
        <v>6</v>
      </c>
      <c r="C7" s="2">
        <v>45297</v>
      </c>
      <c r="D7" s="3">
        <v>0.25179398148148147</v>
      </c>
      <c r="E7" s="35" t="s">
        <v>133</v>
      </c>
      <c r="F7" s="3" t="s">
        <v>7</v>
      </c>
      <c r="G7" t="s">
        <v>8</v>
      </c>
    </row>
    <row r="8" spans="2:9" x14ac:dyDescent="0.25">
      <c r="B8" t="s">
        <v>6</v>
      </c>
      <c r="C8" s="2">
        <v>45299</v>
      </c>
      <c r="D8" s="3">
        <v>0.21759259259259259</v>
      </c>
      <c r="E8" s="35" t="s">
        <v>111</v>
      </c>
      <c r="F8" s="3" t="s">
        <v>7</v>
      </c>
      <c r="G8" t="s">
        <v>8</v>
      </c>
    </row>
    <row r="9" spans="2:9" x14ac:dyDescent="0.25">
      <c r="B9" t="s">
        <v>6</v>
      </c>
      <c r="C9" s="2">
        <v>45300</v>
      </c>
      <c r="D9" s="3">
        <v>0.23078703703703704</v>
      </c>
      <c r="E9" s="35" t="s">
        <v>134</v>
      </c>
      <c r="F9" s="3" t="s">
        <v>7</v>
      </c>
      <c r="G9" t="s">
        <v>8</v>
      </c>
    </row>
    <row r="10" spans="2:9" x14ac:dyDescent="0.25">
      <c r="B10" t="s">
        <v>6</v>
      </c>
      <c r="C10" s="2">
        <v>45301</v>
      </c>
      <c r="D10" s="3">
        <v>0.23033564814814814</v>
      </c>
      <c r="E10" s="35" t="s">
        <v>135</v>
      </c>
      <c r="F10" s="3" t="s">
        <v>7</v>
      </c>
      <c r="G10" t="s">
        <v>8</v>
      </c>
    </row>
    <row r="11" spans="2:9" x14ac:dyDescent="0.25">
      <c r="B11" t="s">
        <v>6</v>
      </c>
      <c r="C11" s="2">
        <v>45302</v>
      </c>
      <c r="D11" s="3">
        <v>0.23061342592592593</v>
      </c>
      <c r="E11" s="35" t="s">
        <v>125</v>
      </c>
      <c r="F11" s="3" t="s">
        <v>7</v>
      </c>
      <c r="G11" t="s">
        <v>8</v>
      </c>
    </row>
    <row r="12" spans="2:9" x14ac:dyDescent="0.25">
      <c r="B12" t="s">
        <v>6</v>
      </c>
      <c r="C12" s="31">
        <v>45303</v>
      </c>
      <c r="D12" s="5">
        <v>0.23347222222222222</v>
      </c>
      <c r="E12" s="36" t="s">
        <v>136</v>
      </c>
      <c r="F12" s="3" t="s">
        <v>7</v>
      </c>
      <c r="G12" t="s">
        <v>8</v>
      </c>
    </row>
    <row r="13" spans="2:9" x14ac:dyDescent="0.25">
      <c r="B13" t="s">
        <v>6</v>
      </c>
      <c r="C13" s="2">
        <v>45304</v>
      </c>
      <c r="D13" s="3">
        <v>0.25148148148148147</v>
      </c>
      <c r="E13" s="35" t="s">
        <v>148</v>
      </c>
      <c r="F13" s="3" t="s">
        <v>7</v>
      </c>
      <c r="G13" t="s">
        <v>8</v>
      </c>
    </row>
    <row r="14" spans="2:9" x14ac:dyDescent="0.25">
      <c r="B14" t="s">
        <v>6</v>
      </c>
      <c r="C14" s="2">
        <v>45306</v>
      </c>
      <c r="D14" s="3">
        <v>0.26468750000000002</v>
      </c>
      <c r="E14" s="35" t="s">
        <v>137</v>
      </c>
      <c r="F14" s="3" t="s">
        <v>7</v>
      </c>
      <c r="G14" t="s">
        <v>8</v>
      </c>
      <c r="I14" s="3"/>
    </row>
    <row r="15" spans="2:9" x14ac:dyDescent="0.25">
      <c r="B15" t="s">
        <v>6</v>
      </c>
      <c r="C15" s="2">
        <v>45307</v>
      </c>
      <c r="D15" s="3">
        <v>0.25208333333333333</v>
      </c>
      <c r="E15" s="35" t="s">
        <v>138</v>
      </c>
      <c r="F15" s="3" t="s">
        <v>7</v>
      </c>
      <c r="G15" t="s">
        <v>8</v>
      </c>
      <c r="I15" s="3"/>
    </row>
    <row r="16" spans="2:9" s="6" customFormat="1" x14ac:dyDescent="0.25">
      <c r="B16" s="6" t="s">
        <v>6</v>
      </c>
      <c r="C16" s="31">
        <v>45308</v>
      </c>
      <c r="D16" s="5">
        <v>0.22978009259259258</v>
      </c>
      <c r="E16" s="36" t="s">
        <v>139</v>
      </c>
      <c r="F16" s="5" t="s">
        <v>7</v>
      </c>
      <c r="G16" s="6" t="s">
        <v>8</v>
      </c>
      <c r="I16" s="5"/>
    </row>
    <row r="17" spans="2:7" x14ac:dyDescent="0.25">
      <c r="B17" t="s">
        <v>6</v>
      </c>
      <c r="C17" s="2">
        <v>45309</v>
      </c>
      <c r="D17" s="5">
        <v>0.22594907407407408</v>
      </c>
      <c r="E17" s="36" t="s">
        <v>139</v>
      </c>
      <c r="F17" s="3" t="s">
        <v>7</v>
      </c>
      <c r="G17" t="s">
        <v>8</v>
      </c>
    </row>
    <row r="18" spans="2:7" x14ac:dyDescent="0.25">
      <c r="B18" t="s">
        <v>6</v>
      </c>
      <c r="C18" s="2">
        <v>45310</v>
      </c>
      <c r="D18" s="5">
        <v>0.25278935185185186</v>
      </c>
      <c r="E18" s="36" t="s">
        <v>136</v>
      </c>
      <c r="F18" s="3" t="s">
        <v>7</v>
      </c>
      <c r="G18" t="s">
        <v>8</v>
      </c>
    </row>
    <row r="19" spans="2:7" x14ac:dyDescent="0.25">
      <c r="B19" t="s">
        <v>6</v>
      </c>
      <c r="C19" s="2">
        <v>45311</v>
      </c>
      <c r="D19" s="5">
        <v>0.25190972222222224</v>
      </c>
      <c r="E19" s="36" t="s">
        <v>140</v>
      </c>
      <c r="F19" s="3" t="s">
        <v>7</v>
      </c>
      <c r="G19" t="s">
        <v>8</v>
      </c>
    </row>
    <row r="20" spans="2:7" x14ac:dyDescent="0.25">
      <c r="B20" t="s">
        <v>6</v>
      </c>
      <c r="C20" s="2">
        <v>45313</v>
      </c>
      <c r="D20" s="5">
        <v>0.22032407407407406</v>
      </c>
      <c r="E20" s="36" t="s">
        <v>141</v>
      </c>
      <c r="F20" s="3" t="s">
        <v>7</v>
      </c>
      <c r="G20" t="s">
        <v>8</v>
      </c>
    </row>
    <row r="21" spans="2:7" x14ac:dyDescent="0.25">
      <c r="B21" t="s">
        <v>6</v>
      </c>
      <c r="C21" s="2">
        <v>45314</v>
      </c>
      <c r="D21" s="5">
        <v>0.23026620370370368</v>
      </c>
      <c r="E21" s="36" t="s">
        <v>114</v>
      </c>
      <c r="F21" s="3" t="s">
        <v>7</v>
      </c>
      <c r="G21" t="s">
        <v>8</v>
      </c>
    </row>
    <row r="22" spans="2:7" x14ac:dyDescent="0.25">
      <c r="B22" t="s">
        <v>6</v>
      </c>
      <c r="C22" s="2">
        <v>45315</v>
      </c>
      <c r="D22" s="5">
        <v>0.23856481481481481</v>
      </c>
      <c r="E22" s="36" t="s">
        <v>142</v>
      </c>
      <c r="F22" s="3" t="s">
        <v>7</v>
      </c>
      <c r="G22" t="s">
        <v>8</v>
      </c>
    </row>
    <row r="23" spans="2:7" x14ac:dyDescent="0.25">
      <c r="B23" t="s">
        <v>6</v>
      </c>
      <c r="C23" s="2">
        <v>45316</v>
      </c>
      <c r="D23" s="5">
        <v>0.22211805555555555</v>
      </c>
      <c r="E23" s="36" t="s">
        <v>143</v>
      </c>
      <c r="F23" s="3" t="s">
        <v>7</v>
      </c>
      <c r="G23" t="s">
        <v>8</v>
      </c>
    </row>
    <row r="24" spans="2:7" x14ac:dyDescent="0.25">
      <c r="B24" t="s">
        <v>6</v>
      </c>
      <c r="C24" s="2">
        <v>45317</v>
      </c>
      <c r="D24" s="5">
        <v>0.22025462962962963</v>
      </c>
      <c r="E24" s="36" t="s">
        <v>144</v>
      </c>
      <c r="F24" s="3" t="s">
        <v>7</v>
      </c>
      <c r="G24" t="s">
        <v>8</v>
      </c>
    </row>
    <row r="25" spans="2:7" x14ac:dyDescent="0.25">
      <c r="B25" t="s">
        <v>6</v>
      </c>
      <c r="C25" s="2">
        <v>45318</v>
      </c>
      <c r="D25" s="5">
        <v>0.24871527777777777</v>
      </c>
      <c r="E25" s="36" t="s">
        <v>145</v>
      </c>
      <c r="F25" s="3" t="s">
        <v>7</v>
      </c>
      <c r="G25" t="s">
        <v>8</v>
      </c>
    </row>
    <row r="26" spans="2:7" x14ac:dyDescent="0.25">
      <c r="B26" t="s">
        <v>6</v>
      </c>
      <c r="C26" s="2">
        <v>45320</v>
      </c>
      <c r="D26" s="5">
        <v>0.22013888888888888</v>
      </c>
      <c r="E26" s="36" t="s">
        <v>146</v>
      </c>
      <c r="F26" s="3" t="s">
        <v>7</v>
      </c>
      <c r="G26" t="s">
        <v>8</v>
      </c>
    </row>
    <row r="27" spans="2:7" x14ac:dyDescent="0.25">
      <c r="B27" t="s">
        <v>6</v>
      </c>
      <c r="C27" s="2">
        <v>45321</v>
      </c>
      <c r="D27" s="5">
        <v>0.22378472222222223</v>
      </c>
      <c r="E27" s="36" t="s">
        <v>147</v>
      </c>
      <c r="F27" s="3" t="s">
        <v>7</v>
      </c>
      <c r="G27" t="s">
        <v>8</v>
      </c>
    </row>
    <row r="28" spans="2:7" x14ac:dyDescent="0.25">
      <c r="B28" t="s">
        <v>6</v>
      </c>
      <c r="C28" s="2">
        <v>45322</v>
      </c>
      <c r="D28" s="5">
        <v>0.22552083333333331</v>
      </c>
      <c r="E28" s="36" t="s">
        <v>143</v>
      </c>
      <c r="F28" s="3" t="s">
        <v>7</v>
      </c>
      <c r="G28" t="s">
        <v>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1D7D-7813-4C6A-9131-4DDA77ACE1F7}">
  <dimension ref="B2:J27"/>
  <sheetViews>
    <sheetView workbookViewId="0">
      <selection activeCell="J8" sqref="J8"/>
    </sheetView>
  </sheetViews>
  <sheetFormatPr defaultRowHeight="15" x14ac:dyDescent="0.25"/>
  <cols>
    <col min="2" max="2" width="10" bestFit="1" customWidth="1"/>
    <col min="3" max="3" width="10.7109375" bestFit="1" customWidth="1"/>
    <col min="4" max="4" width="10.5703125" bestFit="1" customWidth="1"/>
    <col min="5" max="5" width="19.28515625" style="37" customWidth="1"/>
    <col min="6" max="6" width="47" bestFit="1" customWidth="1"/>
    <col min="7" max="7" width="18.28515625" bestFit="1" customWidth="1"/>
    <col min="10" max="10" width="11.42578125" bestFit="1" customWidth="1"/>
  </cols>
  <sheetData>
    <row r="2" spans="2:10" x14ac:dyDescent="0.25">
      <c r="B2" s="1" t="s">
        <v>0</v>
      </c>
      <c r="C2" s="1" t="s">
        <v>1</v>
      </c>
      <c r="D2" s="1" t="s">
        <v>2</v>
      </c>
      <c r="E2" s="33" t="s">
        <v>19</v>
      </c>
      <c r="F2" s="1" t="s">
        <v>4</v>
      </c>
      <c r="G2" s="1" t="s">
        <v>5</v>
      </c>
    </row>
    <row r="3" spans="2:10" x14ac:dyDescent="0.25">
      <c r="B3" t="s">
        <v>9</v>
      </c>
      <c r="C3" s="2">
        <v>45293</v>
      </c>
      <c r="D3" s="5">
        <v>0.20894675925925923</v>
      </c>
      <c r="E3" s="36" t="s">
        <v>109</v>
      </c>
      <c r="F3" s="3" t="s">
        <v>7</v>
      </c>
      <c r="G3" t="s">
        <v>8</v>
      </c>
    </row>
    <row r="4" spans="2:10" x14ac:dyDescent="0.25">
      <c r="B4" t="s">
        <v>9</v>
      </c>
      <c r="C4" s="2">
        <v>45294</v>
      </c>
      <c r="D4" s="5">
        <v>0.2084027777777778</v>
      </c>
      <c r="E4" s="36" t="s">
        <v>110</v>
      </c>
      <c r="F4" s="3" t="s">
        <v>7</v>
      </c>
      <c r="G4" t="s">
        <v>8</v>
      </c>
    </row>
    <row r="5" spans="2:10" x14ac:dyDescent="0.25">
      <c r="B5" s="6" t="s">
        <v>9</v>
      </c>
      <c r="C5" s="31">
        <v>45295</v>
      </c>
      <c r="D5" s="5">
        <v>0.2081712962962963</v>
      </c>
      <c r="E5" s="36" t="s">
        <v>111</v>
      </c>
      <c r="F5" s="3" t="s">
        <v>7</v>
      </c>
      <c r="G5" t="s">
        <v>8</v>
      </c>
    </row>
    <row r="6" spans="2:10" x14ac:dyDescent="0.25">
      <c r="B6" s="6" t="s">
        <v>9</v>
      </c>
      <c r="C6" s="31">
        <v>45296</v>
      </c>
      <c r="D6" s="5">
        <v>0.20873842592592592</v>
      </c>
      <c r="E6" s="36" t="s">
        <v>112</v>
      </c>
      <c r="F6" s="3" t="s">
        <v>7</v>
      </c>
      <c r="G6" t="s">
        <v>8</v>
      </c>
      <c r="I6" s="30"/>
    </row>
    <row r="7" spans="2:10" x14ac:dyDescent="0.25">
      <c r="B7" s="6" t="s">
        <v>9</v>
      </c>
      <c r="C7" s="31">
        <v>45299</v>
      </c>
      <c r="D7" s="5">
        <v>0.2102199074074074</v>
      </c>
      <c r="E7" s="36" t="s">
        <v>113</v>
      </c>
      <c r="F7" s="3" t="s">
        <v>7</v>
      </c>
      <c r="G7" t="s">
        <v>8</v>
      </c>
    </row>
    <row r="8" spans="2:10" x14ac:dyDescent="0.25">
      <c r="B8" s="6" t="s">
        <v>9</v>
      </c>
      <c r="C8" s="31">
        <v>45300</v>
      </c>
      <c r="D8" s="5">
        <v>0.20964120370370368</v>
      </c>
      <c r="E8" s="36" t="s">
        <v>114</v>
      </c>
      <c r="F8" s="3" t="s">
        <v>7</v>
      </c>
      <c r="G8" t="s">
        <v>8</v>
      </c>
    </row>
    <row r="9" spans="2:10" x14ac:dyDescent="0.25">
      <c r="B9" s="6" t="s">
        <v>9</v>
      </c>
      <c r="C9" s="31">
        <v>45301</v>
      </c>
      <c r="D9" s="5">
        <v>0.21482638888888891</v>
      </c>
      <c r="E9" s="36" t="s">
        <v>115</v>
      </c>
      <c r="F9" s="3" t="s">
        <v>7</v>
      </c>
      <c r="G9" t="s">
        <v>8</v>
      </c>
    </row>
    <row r="10" spans="2:10" x14ac:dyDescent="0.25">
      <c r="B10" s="6" t="s">
        <v>9</v>
      </c>
      <c r="C10" s="31">
        <v>45302</v>
      </c>
      <c r="D10" s="5">
        <v>0.20844907407407409</v>
      </c>
      <c r="E10" s="36" t="s">
        <v>116</v>
      </c>
      <c r="F10" s="3" t="s">
        <v>7</v>
      </c>
      <c r="G10" t="s">
        <v>8</v>
      </c>
    </row>
    <row r="11" spans="2:10" x14ac:dyDescent="0.25">
      <c r="B11" s="6" t="s">
        <v>9</v>
      </c>
      <c r="C11" s="31">
        <v>45303</v>
      </c>
      <c r="D11" s="5">
        <v>0.21086805555555554</v>
      </c>
      <c r="E11" s="36" t="s">
        <v>117</v>
      </c>
      <c r="F11" s="3" t="s">
        <v>7</v>
      </c>
      <c r="G11" t="s">
        <v>8</v>
      </c>
    </row>
    <row r="12" spans="2:10" x14ac:dyDescent="0.25">
      <c r="B12" s="6" t="s">
        <v>9</v>
      </c>
      <c r="C12" s="31">
        <v>45306</v>
      </c>
      <c r="D12" s="5">
        <v>0.26913194444444444</v>
      </c>
      <c r="E12" s="36" t="s">
        <v>118</v>
      </c>
      <c r="F12" s="3" t="s">
        <v>7</v>
      </c>
      <c r="G12" t="s">
        <v>8</v>
      </c>
    </row>
    <row r="13" spans="2:10" x14ac:dyDescent="0.25">
      <c r="B13" s="6" t="s">
        <v>9</v>
      </c>
      <c r="C13" s="31">
        <v>45307</v>
      </c>
      <c r="D13" s="5">
        <v>0.25572916666666667</v>
      </c>
      <c r="E13" s="36" t="s">
        <v>119</v>
      </c>
      <c r="F13" s="3" t="s">
        <v>7</v>
      </c>
      <c r="G13" t="s">
        <v>8</v>
      </c>
      <c r="J13" s="6"/>
    </row>
    <row r="14" spans="2:10" x14ac:dyDescent="0.25">
      <c r="B14" s="6" t="s">
        <v>9</v>
      </c>
      <c r="C14" s="31">
        <v>45308</v>
      </c>
      <c r="D14" s="5">
        <v>0.21163194444444444</v>
      </c>
      <c r="E14" s="36" t="s">
        <v>120</v>
      </c>
      <c r="F14" s="3" t="s">
        <v>7</v>
      </c>
      <c r="G14" t="s">
        <v>8</v>
      </c>
      <c r="J14" s="5"/>
    </row>
    <row r="15" spans="2:10" x14ac:dyDescent="0.25">
      <c r="B15" s="6" t="s">
        <v>9</v>
      </c>
      <c r="C15" s="31">
        <v>45309</v>
      </c>
      <c r="D15" s="5">
        <v>0.21870370370370371</v>
      </c>
      <c r="E15" s="36" t="s">
        <v>112</v>
      </c>
      <c r="F15" s="3" t="s">
        <v>7</v>
      </c>
      <c r="G15" t="s">
        <v>8</v>
      </c>
      <c r="J15" s="5"/>
    </row>
    <row r="16" spans="2:10" x14ac:dyDescent="0.25">
      <c r="B16" s="6" t="s">
        <v>9</v>
      </c>
      <c r="C16" s="31">
        <v>45310</v>
      </c>
      <c r="D16" s="5">
        <v>0.25925925925925924</v>
      </c>
      <c r="E16" s="36" t="s">
        <v>121</v>
      </c>
      <c r="F16" s="3" t="s">
        <v>7</v>
      </c>
      <c r="G16" t="s">
        <v>8</v>
      </c>
      <c r="J16" s="5"/>
    </row>
    <row r="17" spans="2:7" x14ac:dyDescent="0.25">
      <c r="B17" s="6" t="s">
        <v>9</v>
      </c>
      <c r="C17" s="31">
        <v>45313</v>
      </c>
      <c r="D17" s="5">
        <v>0.20900462962962962</v>
      </c>
      <c r="E17" s="36" t="s">
        <v>122</v>
      </c>
      <c r="F17" s="3" t="s">
        <v>7</v>
      </c>
      <c r="G17" t="s">
        <v>8</v>
      </c>
    </row>
    <row r="18" spans="2:7" x14ac:dyDescent="0.25">
      <c r="B18" s="6" t="s">
        <v>9</v>
      </c>
      <c r="C18" s="31">
        <v>45314</v>
      </c>
      <c r="D18" s="5">
        <v>0.21289351851851854</v>
      </c>
      <c r="E18" s="36" t="s">
        <v>123</v>
      </c>
      <c r="F18" s="3" t="s">
        <v>7</v>
      </c>
      <c r="G18" t="s">
        <v>8</v>
      </c>
    </row>
    <row r="19" spans="2:7" x14ac:dyDescent="0.25">
      <c r="B19" s="6" t="s">
        <v>9</v>
      </c>
      <c r="C19" s="31">
        <v>45315</v>
      </c>
      <c r="D19" s="5">
        <v>0.20925925925925926</v>
      </c>
      <c r="E19" s="36" t="s">
        <v>124</v>
      </c>
      <c r="F19" s="3" t="s">
        <v>7</v>
      </c>
      <c r="G19" t="s">
        <v>8</v>
      </c>
    </row>
    <row r="20" spans="2:7" x14ac:dyDescent="0.25">
      <c r="B20" s="6" t="s">
        <v>9</v>
      </c>
      <c r="C20" s="31">
        <v>45316</v>
      </c>
      <c r="D20" s="5">
        <v>0.20969907407407407</v>
      </c>
      <c r="E20" s="36" t="s">
        <v>125</v>
      </c>
      <c r="F20" s="3" t="s">
        <v>7</v>
      </c>
      <c r="G20" t="s">
        <v>8</v>
      </c>
    </row>
    <row r="21" spans="2:7" x14ac:dyDescent="0.25">
      <c r="B21" s="6" t="s">
        <v>9</v>
      </c>
      <c r="C21" s="31">
        <v>45317</v>
      </c>
      <c r="D21" s="5">
        <v>0.21422453703703703</v>
      </c>
      <c r="E21" s="36" t="s">
        <v>126</v>
      </c>
      <c r="F21" s="3" t="s">
        <v>7</v>
      </c>
      <c r="G21" t="s">
        <v>8</v>
      </c>
    </row>
    <row r="22" spans="2:7" x14ac:dyDescent="0.25">
      <c r="B22" s="6" t="s">
        <v>9</v>
      </c>
      <c r="C22" s="31">
        <v>45320</v>
      </c>
      <c r="D22" s="5">
        <v>0.2102199074074074</v>
      </c>
      <c r="E22" s="36" t="s">
        <v>127</v>
      </c>
      <c r="F22" s="3" t="s">
        <v>7</v>
      </c>
      <c r="G22" t="s">
        <v>8</v>
      </c>
    </row>
    <row r="23" spans="2:7" x14ac:dyDescent="0.25">
      <c r="B23" s="6" t="s">
        <v>9</v>
      </c>
      <c r="C23" s="31">
        <v>45321</v>
      </c>
      <c r="D23" s="5">
        <v>0.21072916666666666</v>
      </c>
      <c r="E23" s="36" t="s">
        <v>128</v>
      </c>
      <c r="F23" s="3" t="s">
        <v>7</v>
      </c>
      <c r="G23" t="s">
        <v>8</v>
      </c>
    </row>
    <row r="24" spans="2:7" x14ac:dyDescent="0.25">
      <c r="B24" s="6" t="s">
        <v>9</v>
      </c>
      <c r="C24" s="31">
        <v>45322</v>
      </c>
      <c r="D24" s="5">
        <v>0.21321759259259257</v>
      </c>
      <c r="E24" s="36" t="s">
        <v>129</v>
      </c>
      <c r="F24" s="3" t="s">
        <v>7</v>
      </c>
      <c r="G24" t="s">
        <v>8</v>
      </c>
    </row>
    <row r="25" spans="2:7" x14ac:dyDescent="0.25">
      <c r="B25" s="6"/>
      <c r="C25" s="6"/>
      <c r="D25" s="6"/>
      <c r="E25" s="38"/>
    </row>
    <row r="26" spans="2:7" x14ac:dyDescent="0.25">
      <c r="B26" s="6"/>
      <c r="C26" s="6"/>
      <c r="D26" s="6"/>
      <c r="E26" s="38"/>
      <c r="F26" s="6"/>
      <c r="G26" s="6"/>
    </row>
    <row r="27" spans="2:7" x14ac:dyDescent="0.25">
      <c r="B27" s="6"/>
      <c r="C27" s="34"/>
      <c r="D27" s="34"/>
      <c r="E27" s="39"/>
      <c r="F27" s="34"/>
      <c r="G27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59B5-AA42-4C50-8787-1D6E8D7D2AE5}">
  <dimension ref="B3:L176"/>
  <sheetViews>
    <sheetView topLeftCell="A73" workbookViewId="0">
      <selection activeCell="I7" sqref="I7"/>
    </sheetView>
  </sheetViews>
  <sheetFormatPr defaultRowHeight="15" x14ac:dyDescent="0.25"/>
  <cols>
    <col min="2" max="2" width="19.28515625" style="21" bestFit="1" customWidth="1"/>
    <col min="3" max="3" width="13.42578125" bestFit="1" customWidth="1"/>
    <col min="4" max="4" width="12.42578125" bestFit="1" customWidth="1"/>
    <col min="5" max="5" width="14.28515625" bestFit="1" customWidth="1"/>
    <col min="6" max="6" width="12.42578125" bestFit="1" customWidth="1"/>
    <col min="7" max="7" width="14.28515625" bestFit="1" customWidth="1"/>
    <col min="8" max="8" width="12.42578125" bestFit="1" customWidth="1"/>
    <col min="9" max="9" width="20.28515625" customWidth="1"/>
    <col min="10" max="10" width="12.140625" bestFit="1" customWidth="1"/>
    <col min="11" max="11" width="18.42578125" bestFit="1" customWidth="1"/>
    <col min="12" max="12" width="12.140625" bestFit="1" customWidth="1"/>
    <col min="14" max="14" width="12.42578125" bestFit="1" customWidth="1"/>
    <col min="18" max="18" width="12.140625" bestFit="1" customWidth="1"/>
  </cols>
  <sheetData>
    <row r="3" spans="2:12" x14ac:dyDescent="0.25">
      <c r="B3" s="19" t="s">
        <v>10</v>
      </c>
      <c r="C3" s="1" t="s">
        <v>11</v>
      </c>
      <c r="D3" s="1" t="s">
        <v>12</v>
      </c>
      <c r="E3" s="1" t="s">
        <v>13</v>
      </c>
      <c r="F3" s="1" t="s">
        <v>11</v>
      </c>
      <c r="G3" s="1" t="s">
        <v>12</v>
      </c>
      <c r="H3" s="1" t="s">
        <v>13</v>
      </c>
      <c r="I3" s="1" t="s">
        <v>3</v>
      </c>
      <c r="J3" s="1" t="s">
        <v>14</v>
      </c>
    </row>
    <row r="4" spans="2:12" x14ac:dyDescent="0.25">
      <c r="B4" s="19" t="s">
        <v>82</v>
      </c>
      <c r="C4" s="4">
        <v>45309</v>
      </c>
      <c r="D4" s="12">
        <v>0.26250000000000001</v>
      </c>
      <c r="E4" s="12">
        <v>0.375</v>
      </c>
      <c r="F4" s="1"/>
      <c r="G4" s="7"/>
      <c r="H4" s="7"/>
      <c r="I4" s="7" t="s">
        <v>77</v>
      </c>
      <c r="J4" s="1" t="s">
        <v>16</v>
      </c>
    </row>
    <row r="5" spans="2:12" x14ac:dyDescent="0.25">
      <c r="B5" s="19" t="s">
        <v>83</v>
      </c>
      <c r="C5" s="4">
        <v>45313</v>
      </c>
      <c r="D5" s="12">
        <v>0.40625</v>
      </c>
      <c r="E5" s="12">
        <v>0.65972222222222221</v>
      </c>
      <c r="F5" s="1"/>
      <c r="G5" s="7"/>
      <c r="H5" s="7"/>
      <c r="I5" s="7" t="s">
        <v>78</v>
      </c>
      <c r="J5" s="1" t="s">
        <v>16</v>
      </c>
    </row>
    <row r="6" spans="2:12" x14ac:dyDescent="0.25">
      <c r="B6" s="19" t="s">
        <v>108</v>
      </c>
      <c r="C6" s="4">
        <v>45321</v>
      </c>
      <c r="D6" s="12">
        <v>0.45833333333333331</v>
      </c>
      <c r="E6" s="12">
        <v>0.61597222222222225</v>
      </c>
      <c r="F6" s="4">
        <v>45322</v>
      </c>
      <c r="G6" s="12">
        <v>0.26041666666666669</v>
      </c>
      <c r="H6" s="12">
        <v>0.86805555555555547</v>
      </c>
      <c r="I6" s="7" t="s">
        <v>79</v>
      </c>
      <c r="J6" s="1" t="s">
        <v>16</v>
      </c>
      <c r="K6" s="9"/>
      <c r="L6" s="8"/>
    </row>
    <row r="7" spans="2:12" x14ac:dyDescent="0.25">
      <c r="B7" s="20"/>
      <c r="C7" s="11"/>
      <c r="D7" s="9"/>
      <c r="E7" s="9"/>
      <c r="F7" s="9"/>
      <c r="G7" s="10"/>
      <c r="H7" s="32"/>
      <c r="I7" s="9"/>
      <c r="J7" s="9"/>
      <c r="K7" s="9"/>
      <c r="L7" s="8"/>
    </row>
    <row r="8" spans="2:12" x14ac:dyDescent="0.25">
      <c r="B8" s="20"/>
      <c r="C8" s="11"/>
      <c r="D8" s="9"/>
      <c r="E8" s="9"/>
      <c r="F8" s="9"/>
      <c r="G8" s="10"/>
      <c r="H8" s="11"/>
      <c r="I8" s="9"/>
      <c r="J8" s="9"/>
      <c r="K8" s="9"/>
      <c r="L8" s="8"/>
    </row>
    <row r="9" spans="2:12" x14ac:dyDescent="0.25">
      <c r="F9" s="3"/>
    </row>
    <row r="10" spans="2:12" x14ac:dyDescent="0.25">
      <c r="F10" s="3"/>
    </row>
    <row r="11" spans="2:12" x14ac:dyDescent="0.25">
      <c r="F11" s="28"/>
      <c r="G11" s="3"/>
    </row>
    <row r="12" spans="2:12" x14ac:dyDescent="0.25">
      <c r="H12" s="8"/>
      <c r="I12" s="8"/>
    </row>
    <row r="13" spans="2:12" x14ac:dyDescent="0.25">
      <c r="B13" s="22" t="s">
        <v>17</v>
      </c>
      <c r="C13" s="14" t="s">
        <v>18</v>
      </c>
      <c r="D13" s="14" t="s">
        <v>2</v>
      </c>
      <c r="E13" s="14" t="s">
        <v>105</v>
      </c>
      <c r="F13" s="14" t="s">
        <v>19</v>
      </c>
      <c r="G13" s="14" t="s">
        <v>20</v>
      </c>
      <c r="H13" s="8"/>
      <c r="I13" s="8"/>
    </row>
    <row r="14" spans="2:12" x14ac:dyDescent="0.25">
      <c r="B14" s="23" t="s">
        <v>47</v>
      </c>
      <c r="C14" s="15">
        <v>44928</v>
      </c>
      <c r="D14" s="27">
        <v>0.80208333333333337</v>
      </c>
      <c r="E14" s="27">
        <f>D14+TIME(0, 30, 0)</f>
        <v>0.82291666666666674</v>
      </c>
      <c r="F14" s="27" t="s">
        <v>106</v>
      </c>
      <c r="G14" s="16" t="s">
        <v>107</v>
      </c>
      <c r="H14" s="8"/>
    </row>
    <row r="15" spans="2:12" x14ac:dyDescent="0.25">
      <c r="B15" s="24" t="s">
        <v>84</v>
      </c>
      <c r="C15" s="15">
        <v>45301</v>
      </c>
      <c r="D15" s="17">
        <v>0.41666666666666669</v>
      </c>
      <c r="E15" s="27">
        <f t="shared" ref="E15:E78" si="0">D15+TIME(0, 30, 0)</f>
        <v>0.4375</v>
      </c>
      <c r="F15" s="27" t="s">
        <v>106</v>
      </c>
      <c r="G15" s="16" t="s">
        <v>107</v>
      </c>
      <c r="H15" s="8"/>
      <c r="I15" s="8"/>
    </row>
    <row r="16" spans="2:12" x14ac:dyDescent="0.25">
      <c r="B16" s="24" t="s">
        <v>59</v>
      </c>
      <c r="C16" s="15">
        <v>45301</v>
      </c>
      <c r="D16" s="17">
        <v>0.49027777777777781</v>
      </c>
      <c r="E16" s="27">
        <f t="shared" si="0"/>
        <v>0.51111111111111118</v>
      </c>
      <c r="F16" s="27" t="s">
        <v>106</v>
      </c>
      <c r="G16" s="16" t="s">
        <v>107</v>
      </c>
      <c r="H16" s="8"/>
      <c r="I16" s="8"/>
    </row>
    <row r="17" spans="2:9" x14ac:dyDescent="0.25">
      <c r="B17" s="24" t="s">
        <v>60</v>
      </c>
      <c r="C17" s="15">
        <v>45301</v>
      </c>
      <c r="D17" s="17">
        <v>0.47013888888888888</v>
      </c>
      <c r="E17" s="27">
        <f t="shared" si="0"/>
        <v>0.4909722222222222</v>
      </c>
      <c r="F17" s="27" t="s">
        <v>106</v>
      </c>
      <c r="G17" s="16" t="s">
        <v>107</v>
      </c>
      <c r="H17" s="8"/>
      <c r="I17" s="8"/>
    </row>
    <row r="18" spans="2:9" x14ac:dyDescent="0.25">
      <c r="B18" s="24" t="s">
        <v>35</v>
      </c>
      <c r="C18" s="15">
        <v>45301</v>
      </c>
      <c r="D18" s="17">
        <v>0.45208333333333334</v>
      </c>
      <c r="E18" s="27">
        <f t="shared" si="0"/>
        <v>0.47291666666666665</v>
      </c>
      <c r="F18" s="27" t="s">
        <v>106</v>
      </c>
      <c r="G18" s="16" t="s">
        <v>107</v>
      </c>
      <c r="H18" s="8"/>
      <c r="I18" s="8"/>
    </row>
    <row r="19" spans="2:9" x14ac:dyDescent="0.25">
      <c r="B19" s="24" t="s">
        <v>15</v>
      </c>
      <c r="C19" s="15">
        <v>45301</v>
      </c>
      <c r="D19" s="17">
        <v>0.43472222222222223</v>
      </c>
      <c r="E19" s="27">
        <f t="shared" si="0"/>
        <v>0.45555555555555555</v>
      </c>
      <c r="F19" s="27" t="s">
        <v>106</v>
      </c>
      <c r="G19" s="16" t="s">
        <v>107</v>
      </c>
      <c r="H19" s="8"/>
      <c r="I19" s="8"/>
    </row>
    <row r="20" spans="2:9" x14ac:dyDescent="0.25">
      <c r="B20" s="24" t="s">
        <v>30</v>
      </c>
      <c r="C20" s="15">
        <v>45301</v>
      </c>
      <c r="D20" s="17">
        <v>0.39583333333333331</v>
      </c>
      <c r="E20" s="27">
        <f t="shared" si="0"/>
        <v>0.41666666666666663</v>
      </c>
      <c r="F20" s="27" t="s">
        <v>106</v>
      </c>
      <c r="G20" s="16" t="s">
        <v>107</v>
      </c>
      <c r="H20" s="8"/>
      <c r="I20" s="8"/>
    </row>
    <row r="21" spans="2:9" x14ac:dyDescent="0.25">
      <c r="B21" s="24" t="s">
        <v>63</v>
      </c>
      <c r="C21" s="15">
        <v>45301</v>
      </c>
      <c r="D21" s="17">
        <v>0.35347222222222219</v>
      </c>
      <c r="E21" s="27">
        <f t="shared" si="0"/>
        <v>0.3743055555555555</v>
      </c>
      <c r="F21" s="27" t="s">
        <v>106</v>
      </c>
      <c r="G21" s="16" t="s">
        <v>107</v>
      </c>
      <c r="H21" s="8"/>
      <c r="I21" s="8"/>
    </row>
    <row r="22" spans="2:9" x14ac:dyDescent="0.25">
      <c r="B22" s="24" t="s">
        <v>62</v>
      </c>
      <c r="C22" s="15">
        <v>45301</v>
      </c>
      <c r="D22" s="17">
        <v>0.3347222222222222</v>
      </c>
      <c r="E22" s="27">
        <f t="shared" si="0"/>
        <v>0.35555555555555551</v>
      </c>
      <c r="F22" s="27" t="s">
        <v>106</v>
      </c>
      <c r="G22" s="16" t="s">
        <v>107</v>
      </c>
      <c r="H22" s="8"/>
      <c r="I22" s="8"/>
    </row>
    <row r="23" spans="2:9" x14ac:dyDescent="0.25">
      <c r="B23" s="26" t="s">
        <v>61</v>
      </c>
      <c r="C23" s="15">
        <v>45301</v>
      </c>
      <c r="D23" s="17">
        <v>0.31111111111111112</v>
      </c>
      <c r="E23" s="27">
        <f t="shared" si="0"/>
        <v>0.33194444444444443</v>
      </c>
      <c r="F23" s="27" t="s">
        <v>106</v>
      </c>
      <c r="G23" s="16" t="s">
        <v>107</v>
      </c>
      <c r="H23" s="8"/>
      <c r="I23" s="8"/>
    </row>
    <row r="24" spans="2:9" x14ac:dyDescent="0.25">
      <c r="B24" s="24" t="s">
        <v>28</v>
      </c>
      <c r="C24" s="15">
        <v>45301</v>
      </c>
      <c r="D24" s="17">
        <v>0.29236111111111113</v>
      </c>
      <c r="E24" s="27">
        <f t="shared" si="0"/>
        <v>0.31319444444444444</v>
      </c>
      <c r="F24" s="27" t="s">
        <v>106</v>
      </c>
      <c r="G24" s="16" t="s">
        <v>107</v>
      </c>
      <c r="H24" s="8"/>
      <c r="I24" s="8"/>
    </row>
    <row r="25" spans="2:9" x14ac:dyDescent="0.25">
      <c r="B25" s="24" t="s">
        <v>31</v>
      </c>
      <c r="C25" s="15">
        <v>45301</v>
      </c>
      <c r="D25" s="17">
        <v>0.27569444444444446</v>
      </c>
      <c r="E25" s="27">
        <f t="shared" si="0"/>
        <v>0.29652777777777778</v>
      </c>
      <c r="F25" s="27" t="s">
        <v>106</v>
      </c>
      <c r="G25" s="16" t="s">
        <v>107</v>
      </c>
      <c r="H25" s="8"/>
      <c r="I25" s="8"/>
    </row>
    <row r="26" spans="2:9" x14ac:dyDescent="0.25">
      <c r="B26" s="24" t="s">
        <v>22</v>
      </c>
      <c r="C26" s="15">
        <v>45301</v>
      </c>
      <c r="D26" s="17">
        <v>0.25347222222222221</v>
      </c>
      <c r="E26" s="27">
        <f t="shared" si="0"/>
        <v>0.27430555555555552</v>
      </c>
      <c r="F26" s="27" t="s">
        <v>106</v>
      </c>
      <c r="G26" s="16" t="s">
        <v>107</v>
      </c>
      <c r="H26" s="8"/>
      <c r="I26" s="8"/>
    </row>
    <row r="27" spans="2:9" x14ac:dyDescent="0.25">
      <c r="B27" s="24" t="s">
        <v>25</v>
      </c>
      <c r="C27" s="15">
        <v>45303</v>
      </c>
      <c r="D27" s="17">
        <v>0.41041666666666665</v>
      </c>
      <c r="E27" s="27">
        <f t="shared" si="0"/>
        <v>0.43124999999999997</v>
      </c>
      <c r="F27" s="27" t="s">
        <v>106</v>
      </c>
      <c r="G27" s="16" t="s">
        <v>107</v>
      </c>
      <c r="H27" s="8"/>
      <c r="I27" s="8"/>
    </row>
    <row r="28" spans="2:9" x14ac:dyDescent="0.25">
      <c r="B28" s="24" t="s">
        <v>65</v>
      </c>
      <c r="C28" s="18">
        <v>45303</v>
      </c>
      <c r="D28" s="17">
        <v>0.3833333333333333</v>
      </c>
      <c r="E28" s="27">
        <f t="shared" si="0"/>
        <v>0.40416666666666662</v>
      </c>
      <c r="F28" s="27" t="s">
        <v>106</v>
      </c>
      <c r="G28" s="16" t="s">
        <v>107</v>
      </c>
      <c r="H28" s="8"/>
      <c r="I28" s="8"/>
    </row>
    <row r="29" spans="2:9" x14ac:dyDescent="0.25">
      <c r="B29" s="24" t="s">
        <v>85</v>
      </c>
      <c r="C29" s="18">
        <v>45303</v>
      </c>
      <c r="D29" s="17">
        <v>0.36319444444444443</v>
      </c>
      <c r="E29" s="27">
        <f t="shared" si="0"/>
        <v>0.38402777777777775</v>
      </c>
      <c r="F29" s="27" t="s">
        <v>106</v>
      </c>
      <c r="G29" s="16" t="s">
        <v>107</v>
      </c>
      <c r="H29" s="8"/>
      <c r="I29" s="8"/>
    </row>
    <row r="30" spans="2:9" x14ac:dyDescent="0.25">
      <c r="B30" s="24" t="s">
        <v>86</v>
      </c>
      <c r="C30" s="18">
        <v>45303</v>
      </c>
      <c r="D30" s="17">
        <v>0.34513888888888888</v>
      </c>
      <c r="E30" s="27">
        <f t="shared" si="0"/>
        <v>0.3659722222222222</v>
      </c>
      <c r="F30" s="27" t="s">
        <v>106</v>
      </c>
      <c r="G30" s="16" t="s">
        <v>107</v>
      </c>
      <c r="H30" s="8"/>
      <c r="I30" s="8"/>
    </row>
    <row r="31" spans="2:9" x14ac:dyDescent="0.25">
      <c r="B31" s="24" t="s">
        <v>33</v>
      </c>
      <c r="C31" s="18">
        <v>45303</v>
      </c>
      <c r="D31" s="17">
        <v>0.32500000000000001</v>
      </c>
      <c r="E31" s="27">
        <f t="shared" si="0"/>
        <v>0.34583333333333333</v>
      </c>
      <c r="F31" s="27" t="s">
        <v>106</v>
      </c>
      <c r="G31" s="16" t="s">
        <v>107</v>
      </c>
      <c r="H31" s="8"/>
      <c r="I31" s="8"/>
    </row>
    <row r="32" spans="2:9" x14ac:dyDescent="0.25">
      <c r="B32" s="24" t="s">
        <v>44</v>
      </c>
      <c r="C32" s="18">
        <v>45303</v>
      </c>
      <c r="D32" s="17">
        <v>0.30486111111111108</v>
      </c>
      <c r="E32" s="27">
        <f t="shared" si="0"/>
        <v>0.3256944444444444</v>
      </c>
      <c r="F32" s="27" t="s">
        <v>106</v>
      </c>
      <c r="G32" s="16" t="s">
        <v>107</v>
      </c>
      <c r="H32" s="8"/>
      <c r="I32" s="8"/>
    </row>
    <row r="33" spans="2:9" x14ac:dyDescent="0.25">
      <c r="B33" s="24" t="s">
        <v>43</v>
      </c>
      <c r="C33" s="18">
        <v>45303</v>
      </c>
      <c r="D33" s="17">
        <v>0.28611111111111115</v>
      </c>
      <c r="E33" s="27">
        <f t="shared" si="0"/>
        <v>0.30694444444444446</v>
      </c>
      <c r="F33" s="27" t="s">
        <v>106</v>
      </c>
      <c r="G33" s="16" t="s">
        <v>107</v>
      </c>
      <c r="H33" s="8"/>
      <c r="I33" s="8"/>
    </row>
    <row r="34" spans="2:9" x14ac:dyDescent="0.25">
      <c r="B34" s="24" t="s">
        <v>87</v>
      </c>
      <c r="C34" s="18">
        <v>45303</v>
      </c>
      <c r="D34" s="17">
        <v>0.27152777777777776</v>
      </c>
      <c r="E34" s="27">
        <f t="shared" si="0"/>
        <v>0.29236111111111107</v>
      </c>
      <c r="F34" s="27" t="s">
        <v>106</v>
      </c>
      <c r="G34" s="16" t="s">
        <v>107</v>
      </c>
      <c r="H34" s="8"/>
      <c r="I34" s="8"/>
    </row>
    <row r="35" spans="2:9" x14ac:dyDescent="0.25">
      <c r="B35" s="24" t="s">
        <v>88</v>
      </c>
      <c r="C35" s="18">
        <v>45303</v>
      </c>
      <c r="D35" s="17">
        <v>0.25208333333333333</v>
      </c>
      <c r="E35" s="27">
        <f t="shared" si="0"/>
        <v>0.27291666666666664</v>
      </c>
      <c r="F35" s="27" t="s">
        <v>106</v>
      </c>
      <c r="G35" s="16" t="s">
        <v>107</v>
      </c>
      <c r="H35" s="8"/>
      <c r="I35" s="8"/>
    </row>
    <row r="36" spans="2:9" x14ac:dyDescent="0.25">
      <c r="B36" s="24" t="s">
        <v>36</v>
      </c>
      <c r="C36" s="18">
        <v>45302</v>
      </c>
      <c r="D36" s="17">
        <v>0.58888888888888891</v>
      </c>
      <c r="E36" s="27">
        <f t="shared" si="0"/>
        <v>0.60972222222222228</v>
      </c>
      <c r="F36" s="27" t="s">
        <v>106</v>
      </c>
      <c r="G36" s="16" t="s">
        <v>107</v>
      </c>
      <c r="H36" s="8"/>
      <c r="I36" s="8"/>
    </row>
    <row r="37" spans="2:9" x14ac:dyDescent="0.25">
      <c r="B37" s="24" t="s">
        <v>29</v>
      </c>
      <c r="C37" s="18">
        <v>45302</v>
      </c>
      <c r="D37" s="17">
        <v>0.56736111111111109</v>
      </c>
      <c r="E37" s="27">
        <f t="shared" si="0"/>
        <v>0.58819444444444446</v>
      </c>
      <c r="F37" s="27" t="s">
        <v>106</v>
      </c>
      <c r="G37" s="16" t="s">
        <v>107</v>
      </c>
      <c r="H37" s="8"/>
      <c r="I37" s="8"/>
    </row>
    <row r="38" spans="2:9" x14ac:dyDescent="0.25">
      <c r="B38" s="24" t="s">
        <v>40</v>
      </c>
      <c r="C38" s="18">
        <v>45310</v>
      </c>
      <c r="D38" s="17">
        <v>0.63124999999999998</v>
      </c>
      <c r="E38" s="27">
        <f t="shared" si="0"/>
        <v>0.65208333333333335</v>
      </c>
      <c r="F38" s="27" t="s">
        <v>106</v>
      </c>
      <c r="G38" s="16" t="s">
        <v>107</v>
      </c>
      <c r="H38" s="8"/>
      <c r="I38" s="8"/>
    </row>
    <row r="39" spans="2:9" x14ac:dyDescent="0.25">
      <c r="B39" s="24" t="s">
        <v>41</v>
      </c>
      <c r="C39" s="18">
        <v>45310</v>
      </c>
      <c r="D39" s="17">
        <v>0.61875000000000002</v>
      </c>
      <c r="E39" s="27">
        <f t="shared" si="0"/>
        <v>0.63958333333333339</v>
      </c>
      <c r="F39" s="27" t="s">
        <v>106</v>
      </c>
      <c r="G39" s="16" t="s">
        <v>107</v>
      </c>
      <c r="H39" s="8"/>
      <c r="I39" s="8"/>
    </row>
    <row r="40" spans="2:9" x14ac:dyDescent="0.25">
      <c r="B40" s="24" t="s">
        <v>39</v>
      </c>
      <c r="C40" s="18">
        <v>45310</v>
      </c>
      <c r="D40" s="17">
        <v>0.60625000000000007</v>
      </c>
      <c r="E40" s="27">
        <f t="shared" si="0"/>
        <v>0.62708333333333344</v>
      </c>
      <c r="F40" s="27" t="s">
        <v>106</v>
      </c>
      <c r="G40" s="16" t="s">
        <v>107</v>
      </c>
      <c r="H40" s="8"/>
      <c r="I40" s="8"/>
    </row>
    <row r="41" spans="2:9" x14ac:dyDescent="0.25">
      <c r="B41" s="24" t="s">
        <v>37</v>
      </c>
      <c r="C41" s="18">
        <v>45310</v>
      </c>
      <c r="D41" s="17">
        <v>0.58819444444444446</v>
      </c>
      <c r="E41" s="27">
        <f t="shared" si="0"/>
        <v>0.60902777777777783</v>
      </c>
      <c r="F41" s="27" t="s">
        <v>106</v>
      </c>
      <c r="G41" s="16" t="s">
        <v>107</v>
      </c>
      <c r="H41" s="8"/>
      <c r="I41" s="8"/>
    </row>
    <row r="42" spans="2:9" x14ac:dyDescent="0.25">
      <c r="B42" s="24" t="s">
        <v>89</v>
      </c>
      <c r="C42" s="18">
        <v>45310</v>
      </c>
      <c r="D42" s="17">
        <v>0.57152777777777775</v>
      </c>
      <c r="E42" s="27">
        <f t="shared" si="0"/>
        <v>0.59236111111111112</v>
      </c>
      <c r="F42" s="27" t="s">
        <v>106</v>
      </c>
      <c r="G42" s="16" t="s">
        <v>107</v>
      </c>
      <c r="H42" s="8"/>
      <c r="I42" s="8"/>
    </row>
    <row r="43" spans="2:9" x14ac:dyDescent="0.25">
      <c r="B43" s="24" t="s">
        <v>34</v>
      </c>
      <c r="C43" s="18">
        <v>45310</v>
      </c>
      <c r="D43" s="17">
        <v>0.55694444444444446</v>
      </c>
      <c r="E43" s="27">
        <f t="shared" si="0"/>
        <v>0.57777777777777783</v>
      </c>
      <c r="F43" s="27" t="s">
        <v>106</v>
      </c>
      <c r="G43" s="16" t="s">
        <v>107</v>
      </c>
      <c r="H43" s="8"/>
      <c r="I43" s="8"/>
    </row>
    <row r="44" spans="2:9" x14ac:dyDescent="0.25">
      <c r="B44" s="25" t="s">
        <v>42</v>
      </c>
      <c r="C44" s="18">
        <v>45310</v>
      </c>
      <c r="D44" s="17">
        <v>0.54236111111111118</v>
      </c>
      <c r="E44" s="27">
        <f t="shared" si="0"/>
        <v>0.56319444444444455</v>
      </c>
      <c r="F44" s="27" t="s">
        <v>106</v>
      </c>
      <c r="G44" s="16" t="s">
        <v>107</v>
      </c>
      <c r="H44" s="8"/>
      <c r="I44" s="8"/>
    </row>
    <row r="45" spans="2:9" x14ac:dyDescent="0.25">
      <c r="B45" s="24" t="s">
        <v>27</v>
      </c>
      <c r="C45" s="18">
        <v>45310</v>
      </c>
      <c r="D45" s="17">
        <v>0.52847222222222223</v>
      </c>
      <c r="E45" s="27">
        <f t="shared" si="0"/>
        <v>0.5493055555555556</v>
      </c>
      <c r="F45" s="27" t="s">
        <v>106</v>
      </c>
      <c r="G45" s="16" t="s">
        <v>107</v>
      </c>
      <c r="H45" s="8"/>
      <c r="I45" s="8"/>
    </row>
    <row r="46" spans="2:9" x14ac:dyDescent="0.25">
      <c r="B46" s="24" t="s">
        <v>90</v>
      </c>
      <c r="C46" s="18">
        <v>45310</v>
      </c>
      <c r="D46" s="17">
        <v>0.5131944444444444</v>
      </c>
      <c r="E46" s="27">
        <f t="shared" si="0"/>
        <v>0.53402777777777777</v>
      </c>
      <c r="F46" s="27" t="s">
        <v>106</v>
      </c>
      <c r="G46" s="16" t="s">
        <v>107</v>
      </c>
      <c r="H46" s="8"/>
      <c r="I46" s="8"/>
    </row>
    <row r="47" spans="2:9" x14ac:dyDescent="0.25">
      <c r="B47" s="24" t="s">
        <v>91</v>
      </c>
      <c r="C47" s="18">
        <v>45310</v>
      </c>
      <c r="D47" s="17">
        <v>0.49236111111111108</v>
      </c>
      <c r="E47" s="27">
        <f t="shared" si="0"/>
        <v>0.5131944444444444</v>
      </c>
      <c r="F47" s="27" t="s">
        <v>106</v>
      </c>
      <c r="G47" s="16" t="s">
        <v>107</v>
      </c>
      <c r="H47" s="8"/>
      <c r="I47" s="8"/>
    </row>
    <row r="48" spans="2:9" x14ac:dyDescent="0.25">
      <c r="B48" s="24" t="s">
        <v>92</v>
      </c>
      <c r="C48" s="18">
        <v>45310</v>
      </c>
      <c r="D48" s="17">
        <v>0.47500000000000003</v>
      </c>
      <c r="E48" s="27">
        <f t="shared" si="0"/>
        <v>0.49583333333333335</v>
      </c>
      <c r="F48" s="27" t="s">
        <v>106</v>
      </c>
      <c r="G48" s="16" t="s">
        <v>107</v>
      </c>
      <c r="H48" s="8"/>
      <c r="I48" s="8"/>
    </row>
    <row r="49" spans="2:9" x14ac:dyDescent="0.25">
      <c r="B49" s="24" t="s">
        <v>93</v>
      </c>
      <c r="C49" s="18">
        <v>45315</v>
      </c>
      <c r="D49" s="17">
        <v>0.3347222222222222</v>
      </c>
      <c r="E49" s="27">
        <f t="shared" si="0"/>
        <v>0.35555555555555551</v>
      </c>
      <c r="F49" s="27" t="s">
        <v>106</v>
      </c>
      <c r="G49" s="16" t="s">
        <v>107</v>
      </c>
      <c r="H49" s="8"/>
      <c r="I49" s="8"/>
    </row>
    <row r="50" spans="2:9" x14ac:dyDescent="0.25">
      <c r="B50" s="24" t="s">
        <v>94</v>
      </c>
      <c r="C50" s="18">
        <v>45315</v>
      </c>
      <c r="D50" s="17">
        <v>0.30972222222222223</v>
      </c>
      <c r="E50" s="27">
        <f t="shared" si="0"/>
        <v>0.33055555555555555</v>
      </c>
      <c r="F50" s="27" t="s">
        <v>106</v>
      </c>
      <c r="G50" s="16" t="s">
        <v>107</v>
      </c>
      <c r="H50" s="8"/>
      <c r="I50" s="8"/>
    </row>
    <row r="51" spans="2:9" x14ac:dyDescent="0.25">
      <c r="B51" s="24" t="s">
        <v>95</v>
      </c>
      <c r="C51" s="18">
        <v>45315</v>
      </c>
      <c r="D51" s="17">
        <v>0.29236111111111113</v>
      </c>
      <c r="E51" s="27">
        <f t="shared" si="0"/>
        <v>0.31319444444444444</v>
      </c>
      <c r="F51" s="27" t="s">
        <v>106</v>
      </c>
      <c r="G51" s="16" t="s">
        <v>107</v>
      </c>
      <c r="H51" s="8"/>
      <c r="I51" s="8"/>
    </row>
    <row r="52" spans="2:9" x14ac:dyDescent="0.25">
      <c r="B52" s="24" t="s">
        <v>24</v>
      </c>
      <c r="C52" s="18">
        <v>45315</v>
      </c>
      <c r="D52" s="17">
        <v>0.27430555555555552</v>
      </c>
      <c r="E52" s="27">
        <f t="shared" si="0"/>
        <v>0.29513888888888884</v>
      </c>
      <c r="F52" s="27" t="s">
        <v>106</v>
      </c>
      <c r="G52" s="16" t="s">
        <v>107</v>
      </c>
      <c r="H52" s="8"/>
      <c r="I52" s="8"/>
    </row>
    <row r="53" spans="2:9" x14ac:dyDescent="0.25">
      <c r="B53" s="24" t="s">
        <v>53</v>
      </c>
      <c r="C53" s="18">
        <v>45315</v>
      </c>
      <c r="D53" s="17">
        <v>0.25694444444444448</v>
      </c>
      <c r="E53" s="27">
        <f t="shared" si="0"/>
        <v>0.27777777777777779</v>
      </c>
      <c r="F53" s="27" t="s">
        <v>106</v>
      </c>
      <c r="G53" s="16" t="s">
        <v>107</v>
      </c>
      <c r="H53" s="8"/>
      <c r="I53" s="8"/>
    </row>
    <row r="54" spans="2:9" x14ac:dyDescent="0.25">
      <c r="B54" s="24" t="s">
        <v>55</v>
      </c>
      <c r="C54" s="18">
        <v>45314</v>
      </c>
      <c r="D54" s="17">
        <v>0.58194444444444449</v>
      </c>
      <c r="E54" s="27">
        <f t="shared" si="0"/>
        <v>0.60277777777777786</v>
      </c>
      <c r="F54" s="27" t="s">
        <v>106</v>
      </c>
      <c r="G54" s="16" t="s">
        <v>107</v>
      </c>
      <c r="H54" s="8"/>
      <c r="I54" s="8"/>
    </row>
    <row r="55" spans="2:9" x14ac:dyDescent="0.25">
      <c r="B55" s="24" t="s">
        <v>48</v>
      </c>
      <c r="C55" s="18">
        <v>45314</v>
      </c>
      <c r="D55" s="17">
        <v>0.5625</v>
      </c>
      <c r="E55" s="27">
        <f t="shared" si="0"/>
        <v>0.58333333333333337</v>
      </c>
      <c r="F55" s="27" t="s">
        <v>106</v>
      </c>
      <c r="G55" s="16" t="s">
        <v>107</v>
      </c>
      <c r="H55" s="8"/>
      <c r="I55" s="8"/>
    </row>
    <row r="56" spans="2:9" x14ac:dyDescent="0.25">
      <c r="B56" s="24" t="s">
        <v>51</v>
      </c>
      <c r="C56" s="18">
        <v>45314</v>
      </c>
      <c r="D56" s="17">
        <v>0.5444444444444444</v>
      </c>
      <c r="E56" s="27">
        <f t="shared" si="0"/>
        <v>0.56527777777777777</v>
      </c>
      <c r="F56" s="27" t="s">
        <v>106</v>
      </c>
      <c r="G56" s="16" t="s">
        <v>107</v>
      </c>
      <c r="H56" s="8"/>
      <c r="I56" s="8"/>
    </row>
    <row r="57" spans="2:9" x14ac:dyDescent="0.25">
      <c r="B57" s="24" t="s">
        <v>58</v>
      </c>
      <c r="C57" s="18">
        <v>45314</v>
      </c>
      <c r="D57" s="17">
        <v>0.53194444444444444</v>
      </c>
      <c r="E57" s="27">
        <f t="shared" si="0"/>
        <v>0.55277777777777781</v>
      </c>
      <c r="F57" s="27" t="s">
        <v>106</v>
      </c>
      <c r="G57" s="16" t="s">
        <v>107</v>
      </c>
      <c r="H57" s="8"/>
      <c r="I57" s="8"/>
    </row>
    <row r="58" spans="2:9" x14ac:dyDescent="0.25">
      <c r="B58" s="24" t="s">
        <v>96</v>
      </c>
      <c r="C58" s="18">
        <v>45314</v>
      </c>
      <c r="D58" s="17">
        <v>0.52083333333333337</v>
      </c>
      <c r="E58" s="27">
        <f t="shared" si="0"/>
        <v>0.54166666666666674</v>
      </c>
      <c r="F58" s="27" t="s">
        <v>106</v>
      </c>
      <c r="G58" s="16" t="s">
        <v>107</v>
      </c>
      <c r="H58" s="8"/>
      <c r="I58" s="8"/>
    </row>
    <row r="59" spans="2:9" x14ac:dyDescent="0.25">
      <c r="B59" s="24" t="s">
        <v>97</v>
      </c>
      <c r="C59" s="18">
        <v>45314</v>
      </c>
      <c r="D59" s="17">
        <v>0.4909722222222222</v>
      </c>
      <c r="E59" s="27">
        <f t="shared" si="0"/>
        <v>0.51180555555555551</v>
      </c>
      <c r="F59" s="27" t="s">
        <v>106</v>
      </c>
      <c r="G59" s="16" t="s">
        <v>107</v>
      </c>
      <c r="H59" s="8"/>
      <c r="I59" s="8"/>
    </row>
    <row r="60" spans="2:9" x14ac:dyDescent="0.25">
      <c r="B60" s="24" t="s">
        <v>54</v>
      </c>
      <c r="C60" s="18">
        <v>45317</v>
      </c>
      <c r="D60" s="17">
        <v>0.27152777777777776</v>
      </c>
      <c r="E60" s="27">
        <f t="shared" si="0"/>
        <v>0.29236111111111107</v>
      </c>
      <c r="F60" s="27" t="s">
        <v>106</v>
      </c>
      <c r="G60" s="16" t="s">
        <v>107</v>
      </c>
      <c r="H60" s="8"/>
      <c r="I60" s="8"/>
    </row>
    <row r="61" spans="2:9" x14ac:dyDescent="0.25">
      <c r="B61" s="24" t="s">
        <v>98</v>
      </c>
      <c r="C61" s="18">
        <v>45317</v>
      </c>
      <c r="D61" s="17">
        <v>0.25347222222222221</v>
      </c>
      <c r="E61" s="27">
        <f t="shared" si="0"/>
        <v>0.27430555555555552</v>
      </c>
      <c r="F61" s="27" t="s">
        <v>106</v>
      </c>
      <c r="G61" s="16" t="s">
        <v>107</v>
      </c>
      <c r="H61" s="8"/>
      <c r="I61" s="8"/>
    </row>
    <row r="62" spans="2:9" x14ac:dyDescent="0.25">
      <c r="B62" s="24" t="s">
        <v>57</v>
      </c>
      <c r="C62" s="18">
        <v>45316</v>
      </c>
      <c r="D62" s="17">
        <v>0.57013888888888886</v>
      </c>
      <c r="E62" s="27">
        <f t="shared" si="0"/>
        <v>0.59097222222222223</v>
      </c>
      <c r="F62" s="27" t="s">
        <v>106</v>
      </c>
      <c r="G62" s="16" t="s">
        <v>107</v>
      </c>
      <c r="H62" s="8"/>
      <c r="I62" s="8"/>
    </row>
    <row r="63" spans="2:9" x14ac:dyDescent="0.25">
      <c r="B63" s="24" t="s">
        <v>23</v>
      </c>
      <c r="C63" s="18">
        <v>45316</v>
      </c>
      <c r="D63" s="17">
        <v>0.55277777777777781</v>
      </c>
      <c r="E63" s="27">
        <f t="shared" si="0"/>
        <v>0.57361111111111118</v>
      </c>
      <c r="F63" s="27" t="s">
        <v>106</v>
      </c>
      <c r="G63" s="16" t="s">
        <v>107</v>
      </c>
      <c r="H63" s="8"/>
      <c r="I63" s="8"/>
    </row>
    <row r="64" spans="2:9" x14ac:dyDescent="0.25">
      <c r="B64" s="24" t="s">
        <v>33</v>
      </c>
      <c r="C64" s="18">
        <v>45316</v>
      </c>
      <c r="D64" s="17">
        <v>0.53263888888888888</v>
      </c>
      <c r="E64" s="27">
        <f t="shared" si="0"/>
        <v>0.55347222222222225</v>
      </c>
      <c r="F64" s="27" t="s">
        <v>106</v>
      </c>
      <c r="G64" s="16" t="s">
        <v>107</v>
      </c>
      <c r="H64" s="8"/>
      <c r="I64" s="8"/>
    </row>
    <row r="65" spans="2:9" x14ac:dyDescent="0.25">
      <c r="B65" s="24" t="s">
        <v>99</v>
      </c>
      <c r="C65" s="18">
        <v>45316</v>
      </c>
      <c r="D65" s="17">
        <v>0.52083333333333337</v>
      </c>
      <c r="E65" s="27">
        <f t="shared" si="0"/>
        <v>0.54166666666666674</v>
      </c>
      <c r="F65" s="27" t="s">
        <v>106</v>
      </c>
      <c r="G65" s="16" t="s">
        <v>107</v>
      </c>
      <c r="H65" s="8"/>
      <c r="I65" s="8"/>
    </row>
    <row r="66" spans="2:9" x14ac:dyDescent="0.25">
      <c r="B66" s="25" t="s">
        <v>41</v>
      </c>
      <c r="C66" s="18">
        <v>45316</v>
      </c>
      <c r="D66" s="17">
        <v>0.49236111111111108</v>
      </c>
      <c r="E66" s="27">
        <f t="shared" si="0"/>
        <v>0.5131944444444444</v>
      </c>
      <c r="F66" s="27" t="s">
        <v>106</v>
      </c>
      <c r="G66" s="16" t="s">
        <v>107</v>
      </c>
      <c r="H66" s="8"/>
      <c r="I66" s="8"/>
    </row>
    <row r="67" spans="2:9" x14ac:dyDescent="0.25">
      <c r="B67" s="24" t="s">
        <v>32</v>
      </c>
      <c r="C67" s="18">
        <v>45316</v>
      </c>
      <c r="D67" s="17">
        <v>0.47152777777777777</v>
      </c>
      <c r="E67" s="27">
        <f t="shared" si="0"/>
        <v>0.49236111111111108</v>
      </c>
      <c r="F67" s="27" t="s">
        <v>106</v>
      </c>
      <c r="G67" s="16" t="s">
        <v>107</v>
      </c>
      <c r="H67" s="8"/>
      <c r="I67" s="8"/>
    </row>
    <row r="68" spans="2:9" x14ac:dyDescent="0.25">
      <c r="B68" s="24" t="s">
        <v>56</v>
      </c>
      <c r="C68" s="18">
        <v>45316</v>
      </c>
      <c r="D68" s="17">
        <v>0.4513888888888889</v>
      </c>
      <c r="E68" s="27">
        <f t="shared" si="0"/>
        <v>0.47222222222222221</v>
      </c>
      <c r="F68" s="27" t="s">
        <v>106</v>
      </c>
      <c r="G68" s="16" t="s">
        <v>107</v>
      </c>
      <c r="H68" s="8"/>
      <c r="I68" s="8"/>
    </row>
    <row r="69" spans="2:9" x14ac:dyDescent="0.25">
      <c r="B69" s="24" t="s">
        <v>21</v>
      </c>
      <c r="C69" s="18">
        <v>45316</v>
      </c>
      <c r="D69" s="17">
        <v>0.4291666666666667</v>
      </c>
      <c r="E69" s="27">
        <f t="shared" si="0"/>
        <v>0.45</v>
      </c>
      <c r="F69" s="27" t="s">
        <v>106</v>
      </c>
      <c r="G69" s="16" t="s">
        <v>107</v>
      </c>
      <c r="H69" s="8"/>
      <c r="I69" s="8"/>
    </row>
    <row r="70" spans="2:9" x14ac:dyDescent="0.25">
      <c r="B70" s="24" t="s">
        <v>31</v>
      </c>
      <c r="C70" s="18">
        <v>45316</v>
      </c>
      <c r="D70" s="17">
        <v>0.41041666666666665</v>
      </c>
      <c r="E70" s="27">
        <f t="shared" si="0"/>
        <v>0.43124999999999997</v>
      </c>
      <c r="F70" s="27" t="s">
        <v>106</v>
      </c>
      <c r="G70" s="16" t="s">
        <v>107</v>
      </c>
      <c r="H70" s="8"/>
      <c r="I70" s="8"/>
    </row>
    <row r="71" spans="2:9" x14ac:dyDescent="0.25">
      <c r="B71" s="24" t="s">
        <v>49</v>
      </c>
      <c r="C71" s="18">
        <v>45320</v>
      </c>
      <c r="D71" s="17">
        <v>0.52083333333333337</v>
      </c>
      <c r="E71" s="27">
        <f t="shared" si="0"/>
        <v>0.54166666666666674</v>
      </c>
      <c r="F71" s="27" t="s">
        <v>106</v>
      </c>
      <c r="G71" s="16" t="s">
        <v>107</v>
      </c>
      <c r="H71" s="8"/>
      <c r="I71" s="8"/>
    </row>
    <row r="72" spans="2:9" x14ac:dyDescent="0.25">
      <c r="B72" s="24" t="s">
        <v>45</v>
      </c>
      <c r="C72" s="18">
        <v>45320</v>
      </c>
      <c r="D72" s="17">
        <v>0.46736111111111112</v>
      </c>
      <c r="E72" s="27">
        <f t="shared" si="0"/>
        <v>0.48819444444444443</v>
      </c>
      <c r="F72" s="27" t="s">
        <v>106</v>
      </c>
      <c r="G72" s="16" t="s">
        <v>107</v>
      </c>
      <c r="H72" s="8"/>
      <c r="I72" s="8"/>
    </row>
    <row r="73" spans="2:9" x14ac:dyDescent="0.25">
      <c r="B73" s="24" t="s">
        <v>100</v>
      </c>
      <c r="C73" s="18">
        <v>45320</v>
      </c>
      <c r="D73" s="17">
        <v>0.4381944444444445</v>
      </c>
      <c r="E73" s="27">
        <f t="shared" si="0"/>
        <v>0.45902777777777781</v>
      </c>
      <c r="F73" s="27" t="s">
        <v>106</v>
      </c>
      <c r="G73" s="16" t="s">
        <v>107</v>
      </c>
      <c r="H73" s="8"/>
      <c r="I73" s="8"/>
    </row>
    <row r="74" spans="2:9" x14ac:dyDescent="0.25">
      <c r="B74" s="24" t="s">
        <v>26</v>
      </c>
      <c r="C74" s="18">
        <v>45320</v>
      </c>
      <c r="D74" s="17">
        <v>0.42222222222222222</v>
      </c>
      <c r="E74" s="27">
        <f t="shared" si="0"/>
        <v>0.44305555555555554</v>
      </c>
      <c r="F74" s="27" t="s">
        <v>106</v>
      </c>
      <c r="G74" s="16" t="s">
        <v>107</v>
      </c>
      <c r="H74" s="8"/>
      <c r="I74" s="8"/>
    </row>
    <row r="75" spans="2:9" x14ac:dyDescent="0.25">
      <c r="B75" s="24" t="s">
        <v>46</v>
      </c>
      <c r="C75" s="18">
        <v>45320</v>
      </c>
      <c r="D75" s="17">
        <v>0.40347222222222223</v>
      </c>
      <c r="E75" s="27">
        <f t="shared" si="0"/>
        <v>0.42430555555555555</v>
      </c>
      <c r="F75" s="27" t="s">
        <v>106</v>
      </c>
      <c r="G75" s="16" t="s">
        <v>107</v>
      </c>
      <c r="H75" s="8"/>
      <c r="I75" s="8"/>
    </row>
    <row r="76" spans="2:9" x14ac:dyDescent="0.25">
      <c r="B76" s="24" t="s">
        <v>50</v>
      </c>
      <c r="C76" s="18">
        <v>45320</v>
      </c>
      <c r="D76" s="17">
        <v>0.38819444444444445</v>
      </c>
      <c r="E76" s="27">
        <f t="shared" si="0"/>
        <v>0.40902777777777777</v>
      </c>
      <c r="F76" s="27" t="s">
        <v>106</v>
      </c>
      <c r="G76" s="16" t="s">
        <v>107</v>
      </c>
      <c r="H76" s="8"/>
      <c r="I76" s="8"/>
    </row>
    <row r="77" spans="2:9" x14ac:dyDescent="0.25">
      <c r="B77" s="24" t="s">
        <v>38</v>
      </c>
      <c r="C77" s="18">
        <v>45320</v>
      </c>
      <c r="D77" s="17">
        <v>0.3659722222222222</v>
      </c>
      <c r="E77" s="27">
        <f t="shared" si="0"/>
        <v>0.38680555555555551</v>
      </c>
      <c r="F77" s="27" t="s">
        <v>106</v>
      </c>
      <c r="G77" s="16" t="s">
        <v>107</v>
      </c>
      <c r="H77" s="8"/>
      <c r="I77" s="8"/>
    </row>
    <row r="78" spans="2:9" x14ac:dyDescent="0.25">
      <c r="B78" s="24" t="s">
        <v>101</v>
      </c>
      <c r="C78" s="18">
        <v>45320</v>
      </c>
      <c r="D78" s="17">
        <v>0.34722222222222227</v>
      </c>
      <c r="E78" s="27">
        <f t="shared" si="0"/>
        <v>0.36805555555555558</v>
      </c>
      <c r="F78" s="27" t="s">
        <v>106</v>
      </c>
      <c r="G78" s="16" t="s">
        <v>107</v>
      </c>
      <c r="H78" s="8"/>
      <c r="I78" s="8"/>
    </row>
    <row r="79" spans="2:9" x14ac:dyDescent="0.25">
      <c r="B79" s="24" t="s">
        <v>102</v>
      </c>
      <c r="C79" s="18">
        <v>45320</v>
      </c>
      <c r="D79" s="17">
        <v>0.33263888888888887</v>
      </c>
      <c r="E79" s="27">
        <f t="shared" ref="E79:E93" si="1">D79+TIME(0, 30, 0)</f>
        <v>0.35347222222222219</v>
      </c>
      <c r="F79" s="27" t="s">
        <v>106</v>
      </c>
      <c r="G79" s="16" t="s">
        <v>107</v>
      </c>
      <c r="H79" s="8"/>
      <c r="I79" s="8"/>
    </row>
    <row r="80" spans="2:9" x14ac:dyDescent="0.25">
      <c r="B80" s="24" t="s">
        <v>52</v>
      </c>
      <c r="C80" s="18">
        <v>45321</v>
      </c>
      <c r="D80" s="17">
        <v>0.39374999999999999</v>
      </c>
      <c r="E80" s="27">
        <f t="shared" si="1"/>
        <v>0.4145833333333333</v>
      </c>
      <c r="F80" s="27" t="s">
        <v>106</v>
      </c>
      <c r="G80" s="16" t="s">
        <v>107</v>
      </c>
      <c r="H80" s="8"/>
      <c r="I80" s="8"/>
    </row>
    <row r="81" spans="2:9" x14ac:dyDescent="0.25">
      <c r="B81" s="24" t="s">
        <v>103</v>
      </c>
      <c r="C81" s="18">
        <v>45321</v>
      </c>
      <c r="D81" s="17">
        <v>0.36805555555555558</v>
      </c>
      <c r="E81" s="27">
        <f t="shared" si="1"/>
        <v>0.3888888888888889</v>
      </c>
      <c r="F81" s="27" t="s">
        <v>106</v>
      </c>
      <c r="G81" s="16" t="s">
        <v>107</v>
      </c>
      <c r="H81" s="8"/>
      <c r="I81" s="8"/>
    </row>
    <row r="82" spans="2:9" x14ac:dyDescent="0.25">
      <c r="B82" s="24" t="s">
        <v>64</v>
      </c>
      <c r="C82" s="18">
        <v>45321</v>
      </c>
      <c r="D82" s="17">
        <v>0.3430555555555555</v>
      </c>
      <c r="E82" s="27">
        <f t="shared" si="1"/>
        <v>0.36388888888888882</v>
      </c>
      <c r="F82" s="27" t="s">
        <v>106</v>
      </c>
      <c r="G82" s="16" t="s">
        <v>107</v>
      </c>
      <c r="H82" s="8"/>
      <c r="I82" s="8"/>
    </row>
    <row r="83" spans="2:9" x14ac:dyDescent="0.25">
      <c r="B83" s="24" t="s">
        <v>104</v>
      </c>
      <c r="C83" s="18">
        <v>45321</v>
      </c>
      <c r="D83" s="17">
        <v>0.32916666666666666</v>
      </c>
      <c r="E83" s="27">
        <f t="shared" si="1"/>
        <v>0.35</v>
      </c>
      <c r="F83" s="27" t="s">
        <v>106</v>
      </c>
      <c r="G83" s="16" t="s">
        <v>107</v>
      </c>
      <c r="H83" s="8"/>
      <c r="I83" s="8"/>
    </row>
    <row r="84" spans="2:9" x14ac:dyDescent="0.25">
      <c r="B84" s="24" t="s">
        <v>29</v>
      </c>
      <c r="C84" s="18">
        <v>45322</v>
      </c>
      <c r="D84" s="17">
        <v>0.59444444444444444</v>
      </c>
      <c r="E84" s="27">
        <f t="shared" si="1"/>
        <v>0.61527777777777781</v>
      </c>
      <c r="F84" s="27" t="s">
        <v>106</v>
      </c>
      <c r="G84" s="16" t="s">
        <v>107</v>
      </c>
      <c r="H84" s="8"/>
      <c r="I84" s="8"/>
    </row>
    <row r="85" spans="2:9" x14ac:dyDescent="0.25">
      <c r="B85" s="23" t="s">
        <v>63</v>
      </c>
      <c r="C85" s="18">
        <v>45322</v>
      </c>
      <c r="D85" s="27">
        <v>0.57708333333333328</v>
      </c>
      <c r="E85" s="27">
        <f t="shared" si="1"/>
        <v>0.59791666666666665</v>
      </c>
      <c r="F85" s="27" t="s">
        <v>106</v>
      </c>
      <c r="G85" s="16" t="s">
        <v>107</v>
      </c>
      <c r="H85" s="8"/>
      <c r="I85" s="8"/>
    </row>
    <row r="86" spans="2:9" x14ac:dyDescent="0.25">
      <c r="B86" s="24" t="s">
        <v>28</v>
      </c>
      <c r="C86" s="18">
        <v>45322</v>
      </c>
      <c r="D86" s="17">
        <v>0.55972222222222223</v>
      </c>
      <c r="E86" s="27">
        <f t="shared" si="1"/>
        <v>0.5805555555555556</v>
      </c>
      <c r="F86" s="27" t="s">
        <v>106</v>
      </c>
      <c r="G86" s="16" t="s">
        <v>107</v>
      </c>
      <c r="H86" s="8"/>
      <c r="I86" s="8"/>
    </row>
    <row r="87" spans="2:9" x14ac:dyDescent="0.25">
      <c r="B87" s="24" t="s">
        <v>31</v>
      </c>
      <c r="C87" s="18">
        <v>45322</v>
      </c>
      <c r="D87" s="17">
        <v>0.54375000000000007</v>
      </c>
      <c r="E87" s="27">
        <f t="shared" si="1"/>
        <v>0.56458333333333344</v>
      </c>
      <c r="F87" s="27" t="s">
        <v>106</v>
      </c>
      <c r="G87" s="16" t="s">
        <v>107</v>
      </c>
      <c r="H87" s="8"/>
      <c r="I87" s="8"/>
    </row>
    <row r="88" spans="2:9" x14ac:dyDescent="0.25">
      <c r="B88" s="24" t="s">
        <v>88</v>
      </c>
      <c r="C88" s="18">
        <v>45322</v>
      </c>
      <c r="D88" s="17">
        <v>0.52569444444444446</v>
      </c>
      <c r="E88" s="27">
        <f t="shared" si="1"/>
        <v>0.54652777777777783</v>
      </c>
      <c r="F88" s="27" t="s">
        <v>106</v>
      </c>
      <c r="G88" s="16" t="s">
        <v>107</v>
      </c>
      <c r="H88" s="8"/>
      <c r="I88" s="8"/>
    </row>
    <row r="89" spans="2:9" x14ac:dyDescent="0.25">
      <c r="B89" s="24" t="s">
        <v>87</v>
      </c>
      <c r="C89" s="18">
        <v>45322</v>
      </c>
      <c r="D89" s="17">
        <v>0.49861111111111112</v>
      </c>
      <c r="E89" s="27">
        <f t="shared" si="1"/>
        <v>0.51944444444444449</v>
      </c>
      <c r="F89" s="27" t="s">
        <v>106</v>
      </c>
      <c r="G89" s="16" t="s">
        <v>107</v>
      </c>
      <c r="H89" s="8"/>
      <c r="I89" s="8"/>
    </row>
    <row r="90" spans="2:9" x14ac:dyDescent="0.25">
      <c r="B90" s="24" t="s">
        <v>44</v>
      </c>
      <c r="C90" s="18">
        <v>45322</v>
      </c>
      <c r="D90" s="17">
        <v>0.47847222222222219</v>
      </c>
      <c r="E90" s="27">
        <f t="shared" si="1"/>
        <v>0.4993055555555555</v>
      </c>
      <c r="F90" s="27" t="s">
        <v>106</v>
      </c>
      <c r="G90" s="16" t="s">
        <v>107</v>
      </c>
      <c r="H90" s="8"/>
      <c r="I90" s="8"/>
    </row>
    <row r="91" spans="2:9" x14ac:dyDescent="0.25">
      <c r="B91" s="24" t="s">
        <v>86</v>
      </c>
      <c r="C91" s="18">
        <v>45322</v>
      </c>
      <c r="D91" s="17">
        <v>0.4604166666666667</v>
      </c>
      <c r="E91" s="27">
        <f t="shared" si="1"/>
        <v>0.48125000000000001</v>
      </c>
      <c r="F91" s="27" t="s">
        <v>106</v>
      </c>
      <c r="G91" s="16" t="s">
        <v>107</v>
      </c>
      <c r="H91" s="8"/>
      <c r="I91" s="8"/>
    </row>
    <row r="92" spans="2:9" x14ac:dyDescent="0.25">
      <c r="B92" s="24" t="s">
        <v>65</v>
      </c>
      <c r="C92" s="18">
        <v>45322</v>
      </c>
      <c r="D92" s="17">
        <v>0.44722222222222219</v>
      </c>
      <c r="E92" s="27">
        <f t="shared" si="1"/>
        <v>0.4680555555555555</v>
      </c>
      <c r="F92" s="27" t="s">
        <v>106</v>
      </c>
      <c r="G92" s="16" t="s">
        <v>107</v>
      </c>
      <c r="H92" s="8"/>
      <c r="I92" s="8"/>
    </row>
    <row r="93" spans="2:9" x14ac:dyDescent="0.25">
      <c r="B93" s="24" t="s">
        <v>36</v>
      </c>
      <c r="C93" s="18">
        <v>45322</v>
      </c>
      <c r="D93" s="17">
        <v>0.43402777777777773</v>
      </c>
      <c r="E93" s="27">
        <f t="shared" si="1"/>
        <v>0.45486111111111105</v>
      </c>
      <c r="F93" s="27" t="s">
        <v>106</v>
      </c>
      <c r="G93" s="16" t="s">
        <v>107</v>
      </c>
      <c r="H93" s="8"/>
      <c r="I93" s="8"/>
    </row>
    <row r="96" spans="2:9" x14ac:dyDescent="0.25">
      <c r="B96"/>
    </row>
    <row r="97" spans="2:6" x14ac:dyDescent="0.25">
      <c r="B97"/>
      <c r="F97" s="3"/>
    </row>
    <row r="98" spans="2:6" x14ac:dyDescent="0.25">
      <c r="B98"/>
    </row>
    <row r="99" spans="2:6" x14ac:dyDescent="0.25">
      <c r="B99"/>
    </row>
    <row r="100" spans="2:6" x14ac:dyDescent="0.25">
      <c r="B100"/>
    </row>
    <row r="101" spans="2:6" x14ac:dyDescent="0.25">
      <c r="B101"/>
    </row>
    <row r="102" spans="2:6" x14ac:dyDescent="0.25">
      <c r="B102"/>
    </row>
    <row r="103" spans="2:6" x14ac:dyDescent="0.25">
      <c r="B103"/>
    </row>
    <row r="104" spans="2:6" x14ac:dyDescent="0.25">
      <c r="B104"/>
    </row>
    <row r="105" spans="2:6" x14ac:dyDescent="0.25">
      <c r="B105"/>
    </row>
    <row r="106" spans="2:6" x14ac:dyDescent="0.25">
      <c r="B106"/>
    </row>
    <row r="107" spans="2:6" x14ac:dyDescent="0.25">
      <c r="B107"/>
    </row>
    <row r="108" spans="2:6" x14ac:dyDescent="0.25">
      <c r="B108"/>
    </row>
    <row r="109" spans="2:6" x14ac:dyDescent="0.25">
      <c r="B109"/>
    </row>
    <row r="110" spans="2:6" x14ac:dyDescent="0.25">
      <c r="B110"/>
    </row>
    <row r="111" spans="2:6" x14ac:dyDescent="0.25">
      <c r="B111"/>
    </row>
    <row r="112" spans="2:6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</sheetData>
  <phoneticPr fontId="2" type="noConversion"/>
  <conditionalFormatting sqref="B14:B93">
    <cfRule type="containsText" dxfId="1" priority="1" operator="containsText" text="ABCDEFGHIJKLMNOPQRSTUVXYZ">
      <formula>NOT(ISERROR(SEARCH("ABCDEFGHIJKLMNOPQRSTUVXYZ",B14)))</formula>
    </cfRule>
    <cfRule type="containsText" dxfId="0" priority="2" operator="containsText" text="ABCDEFGHIJK">
      <formula>NOT(ISERROR(SEARCH("ABCDEFGHIJK",B14)))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E7CB-E67C-4818-93E8-F2EFA0C66C99}">
  <dimension ref="B1:J48"/>
  <sheetViews>
    <sheetView zoomScaleNormal="100" workbookViewId="0">
      <selection activeCell="H28" sqref="H28"/>
    </sheetView>
  </sheetViews>
  <sheetFormatPr defaultRowHeight="15" x14ac:dyDescent="0.25"/>
  <cols>
    <col min="3" max="3" width="19.42578125" bestFit="1" customWidth="1"/>
    <col min="4" max="4" width="21.5703125" bestFit="1" customWidth="1"/>
    <col min="5" max="5" width="21.85546875" bestFit="1" customWidth="1"/>
    <col min="6" max="6" width="21" bestFit="1" customWidth="1"/>
    <col min="7" max="7" width="25.7109375" customWidth="1"/>
    <col min="8" max="8" width="21" bestFit="1" customWidth="1"/>
    <col min="9" max="9" width="12.85546875" bestFit="1" customWidth="1"/>
    <col min="13" max="13" width="19.7109375" bestFit="1" customWidth="1"/>
    <col min="14" max="14" width="21.85546875" bestFit="1" customWidth="1"/>
    <col min="15" max="15" width="10" bestFit="1" customWidth="1"/>
    <col min="16" max="16" width="25.28515625" bestFit="1" customWidth="1"/>
    <col min="17" max="18" width="21.85546875" bestFit="1" customWidth="1"/>
    <col min="19" max="19" width="12.85546875" bestFit="1" customWidth="1"/>
  </cols>
  <sheetData>
    <row r="1" spans="3:10" ht="16.5" thickTop="1" thickBot="1" x14ac:dyDescent="0.3">
      <c r="C1" s="41" t="s">
        <v>69</v>
      </c>
      <c r="D1" s="41"/>
      <c r="E1" s="41"/>
      <c r="F1" s="41"/>
      <c r="G1" s="41"/>
      <c r="H1" s="41"/>
      <c r="I1" s="41"/>
      <c r="J1" s="41"/>
    </row>
    <row r="2" spans="3:10" ht="15.75" thickTop="1" x14ac:dyDescent="0.25">
      <c r="C2" s="1" t="s">
        <v>73</v>
      </c>
      <c r="D2" s="33" t="s">
        <v>152</v>
      </c>
      <c r="E2" s="33" t="s">
        <v>151</v>
      </c>
      <c r="F2" s="33" t="s">
        <v>150</v>
      </c>
      <c r="G2" s="1" t="s">
        <v>67</v>
      </c>
      <c r="H2" s="1" t="s">
        <v>66</v>
      </c>
      <c r="I2" s="1" t="s">
        <v>74</v>
      </c>
      <c r="J2" s="1" t="s">
        <v>68</v>
      </c>
    </row>
    <row r="3" spans="3:10" x14ac:dyDescent="0.25">
      <c r="C3" s="1" t="s">
        <v>69</v>
      </c>
      <c r="D3" s="33">
        <v>2023</v>
      </c>
      <c r="E3" s="33" t="s">
        <v>80</v>
      </c>
      <c r="F3" s="33">
        <v>2</v>
      </c>
      <c r="G3" s="1" t="s">
        <v>70</v>
      </c>
      <c r="H3" s="29">
        <v>45293.697777777779</v>
      </c>
      <c r="I3" s="1">
        <v>14.76</v>
      </c>
      <c r="J3" s="1" t="s">
        <v>71</v>
      </c>
    </row>
    <row r="4" spans="3:10" x14ac:dyDescent="0.25">
      <c r="C4" s="1" t="s">
        <v>69</v>
      </c>
      <c r="D4" s="33">
        <v>2023</v>
      </c>
      <c r="E4" s="33" t="s">
        <v>80</v>
      </c>
      <c r="F4" s="33">
        <v>3</v>
      </c>
      <c r="G4" s="1" t="s">
        <v>70</v>
      </c>
      <c r="H4" s="29">
        <v>45294.168506944443</v>
      </c>
      <c r="I4" s="1">
        <v>12.87</v>
      </c>
      <c r="J4" s="1" t="s">
        <v>71</v>
      </c>
    </row>
    <row r="5" spans="3:10" x14ac:dyDescent="0.25">
      <c r="C5" s="1" t="s">
        <v>69</v>
      </c>
      <c r="D5" s="33">
        <v>2023</v>
      </c>
      <c r="E5" s="33" t="s">
        <v>80</v>
      </c>
      <c r="F5" s="33">
        <f>F4+1</f>
        <v>4</v>
      </c>
      <c r="G5" s="1" t="s">
        <v>70</v>
      </c>
      <c r="H5" s="29">
        <v>45295.673425925925</v>
      </c>
      <c r="I5" s="1">
        <v>9.57</v>
      </c>
      <c r="J5" s="1" t="s">
        <v>71</v>
      </c>
    </row>
    <row r="6" spans="3:10" x14ac:dyDescent="0.25">
      <c r="C6" s="1" t="s">
        <v>69</v>
      </c>
      <c r="D6" s="33">
        <v>2023</v>
      </c>
      <c r="E6" s="33" t="s">
        <v>80</v>
      </c>
      <c r="F6" s="33">
        <f t="shared" ref="F6:F25" si="0">F5+1</f>
        <v>5</v>
      </c>
      <c r="G6" s="1" t="s">
        <v>70</v>
      </c>
      <c r="H6" s="29">
        <v>45296.177083333336</v>
      </c>
      <c r="I6" s="1">
        <v>6.83</v>
      </c>
      <c r="J6" s="1" t="s">
        <v>71</v>
      </c>
    </row>
    <row r="7" spans="3:10" x14ac:dyDescent="0.25">
      <c r="C7" s="1" t="s">
        <v>69</v>
      </c>
      <c r="D7" s="33">
        <v>2023</v>
      </c>
      <c r="E7" s="33" t="s">
        <v>80</v>
      </c>
      <c r="F7" s="33">
        <v>8</v>
      </c>
      <c r="G7" s="1" t="s">
        <v>70</v>
      </c>
      <c r="H7" s="29">
        <v>45299.288472222222</v>
      </c>
      <c r="I7" s="1">
        <f>6.18+8.865</f>
        <v>15.045</v>
      </c>
      <c r="J7" s="1" t="s">
        <v>71</v>
      </c>
    </row>
    <row r="8" spans="3:10" x14ac:dyDescent="0.25">
      <c r="C8" s="1" t="s">
        <v>69</v>
      </c>
      <c r="D8" s="33">
        <v>2023</v>
      </c>
      <c r="E8" s="33" t="s">
        <v>80</v>
      </c>
      <c r="F8" s="33">
        <f t="shared" si="0"/>
        <v>9</v>
      </c>
      <c r="G8" s="1" t="s">
        <v>70</v>
      </c>
      <c r="H8" s="29">
        <v>45300.229166666664</v>
      </c>
      <c r="I8" s="1">
        <f>2.85+5.65</f>
        <v>8.5</v>
      </c>
      <c r="J8" s="1" t="s">
        <v>71</v>
      </c>
    </row>
    <row r="9" spans="3:10" x14ac:dyDescent="0.25">
      <c r="C9" s="1" t="s">
        <v>69</v>
      </c>
      <c r="D9" s="33">
        <v>2023</v>
      </c>
      <c r="E9" s="33" t="s">
        <v>80</v>
      </c>
      <c r="F9" s="33">
        <f t="shared" si="0"/>
        <v>10</v>
      </c>
      <c r="G9" s="1" t="s">
        <v>70</v>
      </c>
      <c r="H9" s="29">
        <v>45301.226574074077</v>
      </c>
      <c r="I9" s="1">
        <f>7.85+7.9</f>
        <v>15.75</v>
      </c>
      <c r="J9" s="1" t="s">
        <v>71</v>
      </c>
    </row>
    <row r="10" spans="3:10" x14ac:dyDescent="0.25">
      <c r="C10" s="1" t="s">
        <v>69</v>
      </c>
      <c r="D10" s="33">
        <v>2023</v>
      </c>
      <c r="E10" s="33" t="s">
        <v>80</v>
      </c>
      <c r="F10" s="33">
        <f t="shared" si="0"/>
        <v>11</v>
      </c>
      <c r="G10" s="1" t="s">
        <v>70</v>
      </c>
      <c r="H10" s="29">
        <v>45302.229166666664</v>
      </c>
      <c r="I10" s="1">
        <f>5.13+7.46</f>
        <v>12.59</v>
      </c>
      <c r="J10" s="1" t="s">
        <v>71</v>
      </c>
    </row>
    <row r="11" spans="3:10" x14ac:dyDescent="0.25">
      <c r="C11" s="1" t="s">
        <v>69</v>
      </c>
      <c r="D11" s="33">
        <v>2023</v>
      </c>
      <c r="E11" s="33" t="s">
        <v>80</v>
      </c>
      <c r="F11" s="33">
        <f t="shared" si="0"/>
        <v>12</v>
      </c>
      <c r="G11" s="1" t="s">
        <v>70</v>
      </c>
      <c r="H11" s="29">
        <v>45303.229166666664</v>
      </c>
      <c r="I11" s="1">
        <f>3.25+5.31</f>
        <v>8.5599999999999987</v>
      </c>
      <c r="J11" s="1" t="s">
        <v>71</v>
      </c>
    </row>
    <row r="12" spans="3:10" x14ac:dyDescent="0.25">
      <c r="C12" s="1" t="s">
        <v>69</v>
      </c>
      <c r="D12" s="33">
        <v>2023</v>
      </c>
      <c r="E12" s="33" t="s">
        <v>80</v>
      </c>
      <c r="F12" s="33">
        <f t="shared" si="0"/>
        <v>13</v>
      </c>
      <c r="G12" s="1" t="s">
        <v>70</v>
      </c>
      <c r="H12" s="29">
        <v>45304.58153935185</v>
      </c>
      <c r="I12" s="1">
        <v>5.1100000000000003</v>
      </c>
      <c r="J12" s="1" t="s">
        <v>71</v>
      </c>
    </row>
    <row r="13" spans="3:10" x14ac:dyDescent="0.25">
      <c r="C13" s="1" t="s">
        <v>69</v>
      </c>
      <c r="D13" s="33">
        <v>2023</v>
      </c>
      <c r="E13" s="33" t="s">
        <v>80</v>
      </c>
      <c r="F13" s="33">
        <v>18</v>
      </c>
      <c r="G13" s="1" t="s">
        <v>70</v>
      </c>
      <c r="H13" s="29">
        <v>45309.177083333336</v>
      </c>
      <c r="I13" s="1">
        <v>3.39</v>
      </c>
      <c r="J13" s="1" t="s">
        <v>71</v>
      </c>
    </row>
    <row r="14" spans="3:10" x14ac:dyDescent="0.25">
      <c r="C14" s="1" t="s">
        <v>69</v>
      </c>
      <c r="D14" s="33">
        <v>2023</v>
      </c>
      <c r="E14" s="33" t="s">
        <v>80</v>
      </c>
      <c r="F14" s="33">
        <f t="shared" si="0"/>
        <v>19</v>
      </c>
      <c r="G14" s="1" t="s">
        <v>70</v>
      </c>
      <c r="H14" s="29">
        <v>45310.301504629628</v>
      </c>
      <c r="I14" s="1">
        <v>1.78</v>
      </c>
      <c r="J14" s="1" t="s">
        <v>71</v>
      </c>
    </row>
    <row r="15" spans="3:10" x14ac:dyDescent="0.25">
      <c r="C15" s="1" t="s">
        <v>69</v>
      </c>
      <c r="D15" s="33">
        <v>2023</v>
      </c>
      <c r="E15" s="33" t="s">
        <v>80</v>
      </c>
      <c r="F15" s="33">
        <f t="shared" si="0"/>
        <v>20</v>
      </c>
      <c r="G15" s="1" t="s">
        <v>70</v>
      </c>
      <c r="H15" s="29">
        <v>45311.01121527778</v>
      </c>
      <c r="I15" s="1">
        <f>3.6+4.67+5.8</f>
        <v>14.07</v>
      </c>
      <c r="J15" s="1" t="s">
        <v>71</v>
      </c>
    </row>
    <row r="16" spans="3:10" x14ac:dyDescent="0.25">
      <c r="C16" s="1" t="s">
        <v>69</v>
      </c>
      <c r="D16" s="33">
        <v>2023</v>
      </c>
      <c r="E16" s="33" t="s">
        <v>80</v>
      </c>
      <c r="F16" s="33">
        <v>22</v>
      </c>
      <c r="G16" s="1" t="s">
        <v>70</v>
      </c>
      <c r="H16" s="29">
        <v>45313.229166666664</v>
      </c>
      <c r="I16" s="1">
        <v>11.1</v>
      </c>
      <c r="J16" s="1" t="s">
        <v>71</v>
      </c>
    </row>
    <row r="17" spans="2:10" x14ac:dyDescent="0.25">
      <c r="C17" s="1" t="s">
        <v>69</v>
      </c>
      <c r="D17" s="33">
        <v>2023</v>
      </c>
      <c r="E17" s="33" t="s">
        <v>80</v>
      </c>
      <c r="F17" s="33">
        <f t="shared" si="0"/>
        <v>23</v>
      </c>
      <c r="G17" s="1" t="s">
        <v>70</v>
      </c>
      <c r="H17" s="29">
        <v>45314.216400462959</v>
      </c>
      <c r="I17" s="1">
        <f>6.79+7.12</f>
        <v>13.91</v>
      </c>
      <c r="J17" s="1" t="s">
        <v>71</v>
      </c>
    </row>
    <row r="18" spans="2:10" x14ac:dyDescent="0.25">
      <c r="C18" s="1" t="s">
        <v>69</v>
      </c>
      <c r="D18" s="33">
        <v>2023</v>
      </c>
      <c r="E18" s="33" t="s">
        <v>80</v>
      </c>
      <c r="F18" s="33">
        <f t="shared" si="0"/>
        <v>24</v>
      </c>
      <c r="G18" s="1" t="s">
        <v>70</v>
      </c>
      <c r="H18" s="29">
        <v>45315.174513888887</v>
      </c>
      <c r="I18" s="1">
        <f>7.56+1.41+4.59</f>
        <v>13.559999999999999</v>
      </c>
      <c r="J18" s="1" t="s">
        <v>71</v>
      </c>
    </row>
    <row r="19" spans="2:10" x14ac:dyDescent="0.25">
      <c r="C19" s="1" t="s">
        <v>69</v>
      </c>
      <c r="D19" s="33">
        <v>2023</v>
      </c>
      <c r="E19" s="33" t="s">
        <v>80</v>
      </c>
      <c r="F19" s="33">
        <f t="shared" si="0"/>
        <v>25</v>
      </c>
      <c r="G19" s="1" t="s">
        <v>70</v>
      </c>
      <c r="H19" s="29">
        <v>45316.171527777777</v>
      </c>
      <c r="I19" s="1">
        <f>8.77+9.31</f>
        <v>18.079999999999998</v>
      </c>
      <c r="J19" s="1" t="s">
        <v>71</v>
      </c>
    </row>
    <row r="20" spans="2:10" x14ac:dyDescent="0.25">
      <c r="C20" s="1" t="s">
        <v>69</v>
      </c>
      <c r="D20" s="33">
        <v>2023</v>
      </c>
      <c r="E20" s="33" t="s">
        <v>80</v>
      </c>
      <c r="F20" s="33">
        <f t="shared" si="0"/>
        <v>26</v>
      </c>
      <c r="G20" s="1" t="s">
        <v>70</v>
      </c>
      <c r="H20" s="29">
        <v>45317.17046296296</v>
      </c>
      <c r="I20" s="1">
        <f>9.68+6.88</f>
        <v>16.559999999999999</v>
      </c>
      <c r="J20" s="1" t="s">
        <v>71</v>
      </c>
    </row>
    <row r="21" spans="2:10" x14ac:dyDescent="0.25">
      <c r="C21" s="1" t="s">
        <v>69</v>
      </c>
      <c r="D21" s="33">
        <v>2023</v>
      </c>
      <c r="E21" s="33" t="s">
        <v>80</v>
      </c>
      <c r="F21" s="33">
        <f t="shared" si="0"/>
        <v>27</v>
      </c>
      <c r="G21" s="1" t="s">
        <v>70</v>
      </c>
      <c r="H21" s="29">
        <v>45318.169120370374</v>
      </c>
      <c r="I21" s="1">
        <f>4.56+5.59</f>
        <v>10.149999999999999</v>
      </c>
      <c r="J21" s="1" t="s">
        <v>71</v>
      </c>
    </row>
    <row r="22" spans="2:10" x14ac:dyDescent="0.25">
      <c r="C22" s="1" t="s">
        <v>69</v>
      </c>
      <c r="D22" s="33">
        <v>2023</v>
      </c>
      <c r="E22" s="33" t="s">
        <v>80</v>
      </c>
      <c r="F22" s="33">
        <f t="shared" si="0"/>
        <v>28</v>
      </c>
      <c r="G22" s="1" t="s">
        <v>70</v>
      </c>
      <c r="H22" s="29">
        <v>45319.17423611111</v>
      </c>
      <c r="I22" s="1">
        <f>4.95+5.08</f>
        <v>10.030000000000001</v>
      </c>
      <c r="J22" s="1" t="s">
        <v>71</v>
      </c>
    </row>
    <row r="23" spans="2:10" x14ac:dyDescent="0.25">
      <c r="C23" s="1" t="s">
        <v>69</v>
      </c>
      <c r="D23" s="33">
        <v>2023</v>
      </c>
      <c r="E23" s="33" t="s">
        <v>80</v>
      </c>
      <c r="F23" s="33">
        <f t="shared" si="0"/>
        <v>29</v>
      </c>
      <c r="G23" s="1" t="s">
        <v>70</v>
      </c>
      <c r="H23" s="29">
        <v>45320.229166666664</v>
      </c>
      <c r="I23" s="1">
        <f>1.15+1.43+3.7+6.22</f>
        <v>12.5</v>
      </c>
      <c r="J23" s="1" t="s">
        <v>71</v>
      </c>
    </row>
    <row r="24" spans="2:10" x14ac:dyDescent="0.25">
      <c r="C24" s="1" t="s">
        <v>69</v>
      </c>
      <c r="D24" s="33">
        <v>2023</v>
      </c>
      <c r="E24" s="33" t="s">
        <v>80</v>
      </c>
      <c r="F24" s="33">
        <f t="shared" si="0"/>
        <v>30</v>
      </c>
      <c r="G24" s="1" t="s">
        <v>70</v>
      </c>
      <c r="H24" s="29">
        <v>45321.177083333336</v>
      </c>
      <c r="I24" s="1">
        <f>7.6+3.92</f>
        <v>11.52</v>
      </c>
      <c r="J24" s="1" t="s">
        <v>71</v>
      </c>
    </row>
    <row r="25" spans="2:10" x14ac:dyDescent="0.25">
      <c r="C25" s="1" t="s">
        <v>69</v>
      </c>
      <c r="D25" s="33">
        <v>2023</v>
      </c>
      <c r="E25" s="33" t="s">
        <v>80</v>
      </c>
      <c r="F25" s="33">
        <f t="shared" si="0"/>
        <v>31</v>
      </c>
      <c r="G25" s="1" t="s">
        <v>70</v>
      </c>
      <c r="H25" s="29">
        <v>45322.169803240744</v>
      </c>
      <c r="I25" s="1">
        <f>2.73+3.13+3.26+4.15</f>
        <v>13.27</v>
      </c>
      <c r="J25" s="1" t="s">
        <v>71</v>
      </c>
    </row>
    <row r="26" spans="2:10" ht="15.75" thickBot="1" x14ac:dyDescent="0.3">
      <c r="B26" s="13"/>
    </row>
    <row r="27" spans="2:10" ht="15.75" thickTop="1" x14ac:dyDescent="0.25">
      <c r="C27" s="40" t="s">
        <v>72</v>
      </c>
      <c r="D27" s="40"/>
      <c r="E27" s="40"/>
      <c r="F27" s="40"/>
      <c r="G27" s="40"/>
      <c r="H27" s="40"/>
      <c r="I27" s="40"/>
      <c r="J27" s="40"/>
    </row>
    <row r="28" spans="2:10" x14ac:dyDescent="0.25">
      <c r="C28" s="1" t="s">
        <v>73</v>
      </c>
      <c r="D28" s="33" t="s">
        <v>152</v>
      </c>
      <c r="E28" s="33" t="s">
        <v>151</v>
      </c>
      <c r="F28" s="33" t="s">
        <v>81</v>
      </c>
      <c r="G28" s="1" t="s">
        <v>67</v>
      </c>
      <c r="H28" s="1" t="s">
        <v>66</v>
      </c>
      <c r="I28" s="1" t="s">
        <v>74</v>
      </c>
      <c r="J28" s="1" t="s">
        <v>68</v>
      </c>
    </row>
    <row r="29" spans="2:10" x14ac:dyDescent="0.25">
      <c r="C29" s="1" t="s">
        <v>75</v>
      </c>
      <c r="D29" s="33">
        <v>2023</v>
      </c>
      <c r="E29" s="33" t="s">
        <v>80</v>
      </c>
      <c r="F29" s="33">
        <v>2</v>
      </c>
      <c r="G29" s="1" t="s">
        <v>76</v>
      </c>
      <c r="H29" s="29">
        <v>45293.407106481478</v>
      </c>
      <c r="I29" s="1">
        <v>3.97</v>
      </c>
      <c r="J29" s="1" t="s">
        <v>71</v>
      </c>
    </row>
    <row r="30" spans="2:10" x14ac:dyDescent="0.25">
      <c r="C30" s="1" t="s">
        <v>75</v>
      </c>
      <c r="D30" s="33">
        <v>2023</v>
      </c>
      <c r="E30" s="33" t="s">
        <v>80</v>
      </c>
      <c r="F30" s="33">
        <f>F29+1</f>
        <v>3</v>
      </c>
      <c r="G30" s="1" t="s">
        <v>76</v>
      </c>
      <c r="H30" s="29">
        <v>45294.264976851853</v>
      </c>
      <c r="I30" s="1">
        <f>1.97+2.54</f>
        <v>4.51</v>
      </c>
      <c r="J30" s="1" t="s">
        <v>71</v>
      </c>
    </row>
    <row r="31" spans="2:10" x14ac:dyDescent="0.25">
      <c r="C31" s="1" t="s">
        <v>75</v>
      </c>
      <c r="D31" s="33">
        <v>2023</v>
      </c>
      <c r="E31" s="33" t="s">
        <v>80</v>
      </c>
      <c r="F31" s="33">
        <f>F30+1</f>
        <v>4</v>
      </c>
      <c r="G31" s="1" t="s">
        <v>76</v>
      </c>
      <c r="H31" s="29">
        <v>45295.236539351848</v>
      </c>
      <c r="I31" s="1">
        <f>5.9+1.63</f>
        <v>7.53</v>
      </c>
      <c r="J31" s="1" t="s">
        <v>71</v>
      </c>
    </row>
    <row r="32" spans="2:10" x14ac:dyDescent="0.25">
      <c r="C32" s="1" t="s">
        <v>75</v>
      </c>
      <c r="D32" s="33">
        <v>2023</v>
      </c>
      <c r="E32" s="33" t="s">
        <v>80</v>
      </c>
      <c r="F32" s="33">
        <v>8</v>
      </c>
      <c r="G32" s="1" t="s">
        <v>76</v>
      </c>
      <c r="H32" s="29">
        <v>45299.191840277781</v>
      </c>
      <c r="I32" s="1">
        <v>9.1199999999999992</v>
      </c>
      <c r="J32" s="1" t="s">
        <v>71</v>
      </c>
    </row>
    <row r="33" spans="3:10" x14ac:dyDescent="0.25">
      <c r="C33" s="1" t="s">
        <v>75</v>
      </c>
      <c r="D33" s="33">
        <v>2023</v>
      </c>
      <c r="E33" s="33" t="s">
        <v>80</v>
      </c>
      <c r="F33" s="33">
        <f t="shared" ref="F33:F48" si="1">F32+1</f>
        <v>9</v>
      </c>
      <c r="G33" s="1" t="s">
        <v>76</v>
      </c>
      <c r="H33" s="29">
        <v>45300.218935185185</v>
      </c>
      <c r="I33" s="1">
        <v>8.2799999999999994</v>
      </c>
      <c r="J33" s="1" t="s">
        <v>71</v>
      </c>
    </row>
    <row r="34" spans="3:10" x14ac:dyDescent="0.25">
      <c r="C34" s="1" t="s">
        <v>75</v>
      </c>
      <c r="D34" s="33">
        <v>2023</v>
      </c>
      <c r="E34" s="33" t="s">
        <v>80</v>
      </c>
      <c r="F34" s="33">
        <f t="shared" si="1"/>
        <v>10</v>
      </c>
      <c r="G34" s="1" t="s">
        <v>76</v>
      </c>
      <c r="H34" s="29">
        <v>45301.346678240741</v>
      </c>
      <c r="I34" s="1">
        <f>2.61+1.29</f>
        <v>3.9</v>
      </c>
      <c r="J34" s="1" t="s">
        <v>71</v>
      </c>
    </row>
    <row r="35" spans="3:10" x14ac:dyDescent="0.25">
      <c r="C35" s="1" t="s">
        <v>75</v>
      </c>
      <c r="D35" s="33">
        <v>2023</v>
      </c>
      <c r="E35" s="33" t="s">
        <v>80</v>
      </c>
      <c r="F35" s="33">
        <f t="shared" si="1"/>
        <v>11</v>
      </c>
      <c r="G35" s="1" t="s">
        <v>76</v>
      </c>
      <c r="H35" s="29">
        <v>45302.244317129633</v>
      </c>
      <c r="I35" s="1">
        <v>8.43</v>
      </c>
      <c r="J35" s="1" t="s">
        <v>71</v>
      </c>
    </row>
    <row r="36" spans="3:10" x14ac:dyDescent="0.25">
      <c r="C36" s="1" t="s">
        <v>75</v>
      </c>
      <c r="D36" s="33">
        <v>2023</v>
      </c>
      <c r="E36" s="33" t="s">
        <v>80</v>
      </c>
      <c r="F36" s="33">
        <f t="shared" si="1"/>
        <v>12</v>
      </c>
      <c r="G36" s="1" t="s">
        <v>76</v>
      </c>
      <c r="H36" s="29">
        <v>45303.335810185185</v>
      </c>
      <c r="I36" s="1">
        <f>1.55+0.34+0.54</f>
        <v>2.4300000000000002</v>
      </c>
      <c r="J36" s="1" t="s">
        <v>71</v>
      </c>
    </row>
    <row r="37" spans="3:10" x14ac:dyDescent="0.25">
      <c r="C37" s="1" t="s">
        <v>75</v>
      </c>
      <c r="D37" s="33">
        <v>2023</v>
      </c>
      <c r="E37" s="33" t="s">
        <v>80</v>
      </c>
      <c r="F37" s="33">
        <v>18</v>
      </c>
      <c r="G37" s="1" t="s">
        <v>76</v>
      </c>
      <c r="H37" s="29">
        <v>45309.260254629633</v>
      </c>
      <c r="I37" s="1">
        <v>3.02</v>
      </c>
      <c r="J37" s="1" t="s">
        <v>71</v>
      </c>
    </row>
    <row r="38" spans="3:10" x14ac:dyDescent="0.25">
      <c r="C38" s="1" t="s">
        <v>75</v>
      </c>
      <c r="D38" s="33">
        <v>2023</v>
      </c>
      <c r="E38" s="33" t="s">
        <v>80</v>
      </c>
      <c r="F38" s="33">
        <f t="shared" si="1"/>
        <v>19</v>
      </c>
      <c r="G38" s="1" t="s">
        <v>76</v>
      </c>
      <c r="H38" s="29">
        <v>45310.211967592593</v>
      </c>
      <c r="I38" s="1">
        <v>9.98</v>
      </c>
      <c r="J38" s="1" t="s">
        <v>71</v>
      </c>
    </row>
    <row r="39" spans="3:10" x14ac:dyDescent="0.25">
      <c r="C39" s="1" t="s">
        <v>75</v>
      </c>
      <c r="D39" s="33">
        <v>2023</v>
      </c>
      <c r="E39" s="33" t="s">
        <v>80</v>
      </c>
      <c r="F39" s="33">
        <f t="shared" si="1"/>
        <v>20</v>
      </c>
      <c r="G39" s="1" t="s">
        <v>76</v>
      </c>
      <c r="H39" s="29">
        <v>45311.203009259261</v>
      </c>
      <c r="I39" s="1">
        <f>2.39+5.87</f>
        <v>8.26</v>
      </c>
      <c r="J39" s="1" t="s">
        <v>71</v>
      </c>
    </row>
    <row r="40" spans="3:10" x14ac:dyDescent="0.25">
      <c r="C40" s="1" t="s">
        <v>75</v>
      </c>
      <c r="D40" s="33">
        <v>2023</v>
      </c>
      <c r="E40" s="33" t="s">
        <v>80</v>
      </c>
      <c r="F40" s="33">
        <v>22</v>
      </c>
      <c r="G40" s="1" t="s">
        <v>76</v>
      </c>
      <c r="H40" s="29">
        <v>45313.471724537034</v>
      </c>
      <c r="I40" s="1">
        <v>3.53</v>
      </c>
      <c r="J40" s="1" t="s">
        <v>71</v>
      </c>
    </row>
    <row r="41" spans="3:10" x14ac:dyDescent="0.25">
      <c r="C41" s="1" t="s">
        <v>75</v>
      </c>
      <c r="D41" s="33">
        <v>2023</v>
      </c>
      <c r="E41" s="33" t="s">
        <v>80</v>
      </c>
      <c r="F41" s="33">
        <f t="shared" si="1"/>
        <v>23</v>
      </c>
      <c r="G41" s="1" t="s">
        <v>76</v>
      </c>
      <c r="H41" s="29">
        <v>45314.2341087963</v>
      </c>
      <c r="I41" s="1">
        <v>7.58</v>
      </c>
      <c r="J41" s="1" t="s">
        <v>71</v>
      </c>
    </row>
    <row r="42" spans="3:10" x14ac:dyDescent="0.25">
      <c r="C42" s="1" t="s">
        <v>75</v>
      </c>
      <c r="D42" s="33">
        <v>2023</v>
      </c>
      <c r="E42" s="33" t="s">
        <v>80</v>
      </c>
      <c r="F42" s="33">
        <f t="shared" si="1"/>
        <v>24</v>
      </c>
      <c r="G42" s="1" t="s">
        <v>76</v>
      </c>
      <c r="H42" s="29">
        <v>45315.245648148149</v>
      </c>
      <c r="I42" s="1">
        <v>8.27</v>
      </c>
      <c r="J42" s="1" t="s">
        <v>71</v>
      </c>
    </row>
    <row r="43" spans="3:10" x14ac:dyDescent="0.25">
      <c r="C43" s="1" t="s">
        <v>75</v>
      </c>
      <c r="D43" s="33">
        <v>2023</v>
      </c>
      <c r="E43" s="33" t="s">
        <v>80</v>
      </c>
      <c r="F43" s="33">
        <f t="shared" si="1"/>
        <v>25</v>
      </c>
      <c r="G43" s="1" t="s">
        <v>76</v>
      </c>
      <c r="H43" s="29">
        <v>45316.196608796294</v>
      </c>
      <c r="I43" s="1">
        <f>0.76+0.48+0.02+6.27</f>
        <v>7.5299999999999994</v>
      </c>
      <c r="J43" s="1" t="s">
        <v>71</v>
      </c>
    </row>
    <row r="44" spans="3:10" x14ac:dyDescent="0.25">
      <c r="C44" s="1" t="s">
        <v>75</v>
      </c>
      <c r="D44" s="33">
        <v>2023</v>
      </c>
      <c r="E44" s="33" t="s">
        <v>80</v>
      </c>
      <c r="F44" s="33">
        <f t="shared" si="1"/>
        <v>26</v>
      </c>
      <c r="G44" s="1" t="s">
        <v>76</v>
      </c>
      <c r="H44" s="29">
        <v>45317.194699074076</v>
      </c>
      <c r="I44" s="1">
        <f>2.65+5.79</f>
        <v>8.44</v>
      </c>
      <c r="J44" s="1" t="s">
        <v>71</v>
      </c>
    </row>
    <row r="45" spans="3:10" x14ac:dyDescent="0.25">
      <c r="C45" s="1" t="s">
        <v>75</v>
      </c>
      <c r="D45" s="33">
        <v>2023</v>
      </c>
      <c r="E45" s="33" t="s">
        <v>80</v>
      </c>
      <c r="F45" s="33">
        <f t="shared" si="1"/>
        <v>27</v>
      </c>
      <c r="G45" s="1" t="s">
        <v>76</v>
      </c>
      <c r="H45" s="29">
        <v>45318.235752314817</v>
      </c>
      <c r="I45" s="1">
        <v>7.84</v>
      </c>
      <c r="J45" s="1" t="s">
        <v>71</v>
      </c>
    </row>
    <row r="46" spans="3:10" x14ac:dyDescent="0.25">
      <c r="C46" s="1" t="s">
        <v>75</v>
      </c>
      <c r="D46" s="33">
        <v>2023</v>
      </c>
      <c r="E46" s="33" t="s">
        <v>80</v>
      </c>
      <c r="F46" s="33">
        <v>29</v>
      </c>
      <c r="G46" s="1" t="s">
        <v>76</v>
      </c>
      <c r="H46" s="29">
        <v>45320.214456018519</v>
      </c>
      <c r="I46" s="1">
        <v>6.58</v>
      </c>
      <c r="J46" s="1" t="s">
        <v>71</v>
      </c>
    </row>
    <row r="47" spans="3:10" x14ac:dyDescent="0.25">
      <c r="C47" s="1" t="s">
        <v>75</v>
      </c>
      <c r="D47" s="33">
        <v>2023</v>
      </c>
      <c r="E47" s="33" t="s">
        <v>80</v>
      </c>
      <c r="F47" s="33">
        <f t="shared" si="1"/>
        <v>30</v>
      </c>
      <c r="G47" s="1" t="s">
        <v>76</v>
      </c>
      <c r="H47" s="29">
        <v>45321.232974537037</v>
      </c>
      <c r="I47" s="1">
        <v>6.67</v>
      </c>
      <c r="J47" s="1" t="s">
        <v>71</v>
      </c>
    </row>
    <row r="48" spans="3:10" x14ac:dyDescent="0.25">
      <c r="C48" s="1" t="s">
        <v>75</v>
      </c>
      <c r="D48" s="33">
        <v>2023</v>
      </c>
      <c r="E48" s="33" t="s">
        <v>80</v>
      </c>
      <c r="F48" s="33">
        <f t="shared" si="1"/>
        <v>31</v>
      </c>
      <c r="G48" s="1" t="s">
        <v>76</v>
      </c>
      <c r="H48" s="29">
        <v>45322.271550925929</v>
      </c>
      <c r="I48" s="1">
        <v>8.9600000000000009</v>
      </c>
      <c r="J48" s="1" t="s">
        <v>71</v>
      </c>
    </row>
  </sheetData>
  <mergeCells count="2">
    <mergeCell ref="C27:J27"/>
    <mergeCell ref="C1:J1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0485-3B74-4056-9E71-0A61162F513E}">
  <dimension ref="A1"/>
  <sheetViews>
    <sheetView topLeftCell="B22" workbookViewId="0">
      <selection activeCell="G37" sqref="G3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Inbound Truck 114-26a</vt:lpstr>
      <vt:lpstr>Outbound Truck 114-26b</vt:lpstr>
      <vt:lpstr>Outbound Barge-Rail 114-26b</vt:lpstr>
      <vt:lpstr>Shredder-MRP 114 26c and 26d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Nicholas</dc:creator>
  <cp:lastModifiedBy>Debbie Hays</cp:lastModifiedBy>
  <dcterms:created xsi:type="dcterms:W3CDTF">2024-02-12T17:42:55Z</dcterms:created>
  <dcterms:modified xsi:type="dcterms:W3CDTF">2024-02-29T19:10:45Z</dcterms:modified>
</cp:coreProperties>
</file>