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A47" lockStructure="1"/>
  <bookViews>
    <workbookView xWindow="240" yWindow="90" windowWidth="18075" windowHeight="9975" tabRatio="858" activeTab="1"/>
  </bookViews>
  <sheets>
    <sheet name="Introduction" sheetId="1" r:id="rId1"/>
    <sheet name="Worksheet #17 Planning" sheetId="2" r:id="rId2"/>
    <sheet name="Worksheet # 23 Expenses" sheetId="3" r:id="rId3"/>
    <sheet name="Worksheet # 24 Income" sheetId="4" r:id="rId4"/>
    <sheet name="Worksheet # 25 Profit and Loss" sheetId="5" r:id="rId5"/>
    <sheet name="Worksheet # 26 Fixed Assets" sheetId="6" r:id="rId6"/>
    <sheet name="Worksheet # 27 Funding" sheetId="7" r:id="rId7"/>
  </sheets>
  <definedNames>
    <definedName name="_xlnm.Print_Titles" localSheetId="2">'Worksheet # 23 Expenses'!$1:$1</definedName>
  </definedNames>
  <calcPr calcId="144525"/>
</workbook>
</file>

<file path=xl/calcChain.xml><?xml version="1.0" encoding="utf-8"?>
<calcChain xmlns="http://schemas.openxmlformats.org/spreadsheetml/2006/main">
  <c r="G13" i="7" l="1"/>
  <c r="F13" i="7"/>
  <c r="E13" i="7"/>
  <c r="D13" i="7"/>
  <c r="C13" i="7"/>
  <c r="J12" i="6"/>
  <c r="I12" i="6"/>
  <c r="H12" i="6"/>
  <c r="G12" i="6"/>
  <c r="F12" i="6"/>
  <c r="A25" i="5"/>
  <c r="A24" i="5"/>
  <c r="A18" i="5"/>
  <c r="A17" i="5"/>
  <c r="A16" i="5"/>
  <c r="A12" i="5"/>
  <c r="A11" i="5"/>
  <c r="A10" i="5"/>
  <c r="A9" i="5"/>
  <c r="A8" i="5"/>
  <c r="G20" i="4"/>
  <c r="F4" i="5" s="1"/>
  <c r="F20" i="4"/>
  <c r="E4" i="5" s="1"/>
  <c r="E20" i="4"/>
  <c r="D4" i="5" s="1"/>
  <c r="D20" i="4"/>
  <c r="C4" i="5" s="1"/>
  <c r="C20" i="4"/>
  <c r="B4" i="5" s="1"/>
  <c r="G8" i="4"/>
  <c r="F3" i="5" s="1"/>
  <c r="F5" i="5" s="1"/>
  <c r="F8" i="4"/>
  <c r="E3" i="5" s="1"/>
  <c r="E5" i="5" s="1"/>
  <c r="E8" i="4"/>
  <c r="D3" i="5" s="1"/>
  <c r="D5" i="5" s="1"/>
  <c r="D8" i="4"/>
  <c r="C3" i="5" s="1"/>
  <c r="C5" i="5" s="1"/>
  <c r="C8" i="4"/>
  <c r="B3" i="5" s="1"/>
  <c r="B5" i="5" s="1"/>
  <c r="J109" i="3"/>
  <c r="F28" i="5" s="1"/>
  <c r="I109" i="3"/>
  <c r="E28" i="5" s="1"/>
  <c r="H109" i="3"/>
  <c r="D28" i="5" s="1"/>
  <c r="G109" i="3"/>
  <c r="C28" i="5" s="1"/>
  <c r="F109" i="3"/>
  <c r="B28" i="5" s="1"/>
  <c r="J105" i="3"/>
  <c r="F25" i="5" s="1"/>
  <c r="I105" i="3"/>
  <c r="E25" i="5" s="1"/>
  <c r="H105" i="3"/>
  <c r="D25" i="5" s="1"/>
  <c r="G105" i="3"/>
  <c r="C25" i="5" s="1"/>
  <c r="F105" i="3"/>
  <c r="B25" i="5" s="1"/>
  <c r="J97" i="3"/>
  <c r="F24" i="5" s="1"/>
  <c r="I97" i="3"/>
  <c r="E24" i="5" s="1"/>
  <c r="H97" i="3"/>
  <c r="D24" i="5" s="1"/>
  <c r="G97" i="3"/>
  <c r="C24" i="5" s="1"/>
  <c r="F97" i="3"/>
  <c r="B24" i="5" s="1"/>
  <c r="J80" i="3"/>
  <c r="F18" i="5" s="1"/>
  <c r="I80" i="3"/>
  <c r="E18" i="5" s="1"/>
  <c r="H80" i="3"/>
  <c r="D18" i="5" s="1"/>
  <c r="G80" i="3"/>
  <c r="C18" i="5" s="1"/>
  <c r="F80" i="3"/>
  <c r="B18" i="5" s="1"/>
  <c r="J72" i="3"/>
  <c r="F17" i="5" s="1"/>
  <c r="I72" i="3"/>
  <c r="E17" i="5" s="1"/>
  <c r="H72" i="3"/>
  <c r="D17" i="5" s="1"/>
  <c r="G72" i="3"/>
  <c r="C17" i="5" s="1"/>
  <c r="F72" i="3"/>
  <c r="B17" i="5" s="1"/>
  <c r="J60" i="3"/>
  <c r="F16" i="5" s="1"/>
  <c r="I60" i="3"/>
  <c r="E16" i="5" s="1"/>
  <c r="H60" i="3"/>
  <c r="D16" i="5" s="1"/>
  <c r="G60" i="3"/>
  <c r="C16" i="5" s="1"/>
  <c r="F60" i="3"/>
  <c r="B16" i="5" s="1"/>
  <c r="J51" i="3"/>
  <c r="F12" i="5" s="1"/>
  <c r="I51" i="3"/>
  <c r="E12" i="5" s="1"/>
  <c r="H51" i="3"/>
  <c r="D12" i="5" s="1"/>
  <c r="G51" i="3"/>
  <c r="C12" i="5" s="1"/>
  <c r="F51" i="3"/>
  <c r="B12" i="5" s="1"/>
  <c r="J31" i="3"/>
  <c r="F11" i="5" s="1"/>
  <c r="I31" i="3"/>
  <c r="E11" i="5" s="1"/>
  <c r="H31" i="3"/>
  <c r="D11" i="5" s="1"/>
  <c r="G31" i="3"/>
  <c r="C11" i="5" s="1"/>
  <c r="F31" i="3"/>
  <c r="B11" i="5" s="1"/>
  <c r="J23" i="3"/>
  <c r="F10" i="5" s="1"/>
  <c r="I23" i="3"/>
  <c r="E10" i="5" s="1"/>
  <c r="H23" i="3"/>
  <c r="D10" i="5" s="1"/>
  <c r="G23" i="3"/>
  <c r="C10" i="5" s="1"/>
  <c r="F23" i="3"/>
  <c r="B10" i="5" s="1"/>
  <c r="J12" i="3"/>
  <c r="F9" i="5" s="1"/>
  <c r="I12" i="3"/>
  <c r="E9" i="5" s="1"/>
  <c r="H12" i="3"/>
  <c r="D9" i="5" s="1"/>
  <c r="G12" i="3"/>
  <c r="C9" i="5" s="1"/>
  <c r="F12" i="3"/>
  <c r="B9" i="5" s="1"/>
  <c r="J8" i="3"/>
  <c r="F8" i="5" s="1"/>
  <c r="F13" i="5" s="1"/>
  <c r="F20" i="5" s="1"/>
  <c r="I8" i="3"/>
  <c r="E8" i="5" s="1"/>
  <c r="E13" i="5" s="1"/>
  <c r="E20" i="5" s="1"/>
  <c r="H8" i="3"/>
  <c r="D8" i="5" s="1"/>
  <c r="D13" i="5" s="1"/>
  <c r="D20" i="5" s="1"/>
  <c r="G8" i="3"/>
  <c r="C8" i="5" s="1"/>
  <c r="C13" i="5" s="1"/>
  <c r="C20" i="5" s="1"/>
  <c r="F8" i="3"/>
  <c r="B8" i="5" s="1"/>
  <c r="B13" i="5" s="1"/>
  <c r="B20" i="5" s="1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H42" i="2" s="1"/>
  <c r="A42" i="2"/>
  <c r="B41" i="2"/>
  <c r="I41" i="2" s="1"/>
  <c r="A41" i="2"/>
  <c r="B40" i="2"/>
  <c r="H40" i="2" s="1"/>
  <c r="A40" i="2"/>
  <c r="B39" i="2"/>
  <c r="B52" i="2" s="1"/>
  <c r="A39" i="2"/>
  <c r="M32" i="2"/>
  <c r="F32" i="2"/>
  <c r="M31" i="2"/>
  <c r="F31" i="2"/>
  <c r="M30" i="2"/>
  <c r="F30" i="2"/>
  <c r="M29" i="2"/>
  <c r="F29" i="2"/>
  <c r="M28" i="2"/>
  <c r="F28" i="2"/>
  <c r="M27" i="2"/>
  <c r="F27" i="2"/>
  <c r="M26" i="2"/>
  <c r="F26" i="2"/>
  <c r="M25" i="2"/>
  <c r="F25" i="2"/>
  <c r="C24" i="2"/>
  <c r="F24" i="2" s="1"/>
  <c r="M23" i="2"/>
  <c r="F23" i="2"/>
  <c r="M22" i="2"/>
  <c r="F22" i="2"/>
  <c r="M21" i="2"/>
  <c r="F21" i="2"/>
  <c r="M20" i="2"/>
  <c r="F20" i="2"/>
  <c r="B10" i="2"/>
  <c r="B15" i="2" s="1"/>
  <c r="B11" i="2" l="1"/>
  <c r="M24" i="2"/>
  <c r="H39" i="2"/>
  <c r="I40" i="2"/>
  <c r="H41" i="2"/>
  <c r="I42" i="2"/>
  <c r="H43" i="2"/>
  <c r="I44" i="2"/>
  <c r="H45" i="2"/>
  <c r="I46" i="2"/>
  <c r="H47" i="2"/>
  <c r="I48" i="2"/>
  <c r="H49" i="2"/>
  <c r="I50" i="2"/>
  <c r="H51" i="2"/>
  <c r="B22" i="5"/>
  <c r="B26" i="5" s="1"/>
  <c r="B29" i="5" s="1"/>
  <c r="B33" i="5" s="1"/>
  <c r="D22" i="5"/>
  <c r="D26" i="5" s="1"/>
  <c r="D29" i="5" s="1"/>
  <c r="D33" i="5" s="1"/>
  <c r="F22" i="5"/>
  <c r="F26" i="5" s="1"/>
  <c r="F29" i="5" s="1"/>
  <c r="F33" i="5" s="1"/>
  <c r="I39" i="2"/>
  <c r="C22" i="5"/>
  <c r="C26" i="5" s="1"/>
  <c r="C29" i="5" s="1"/>
  <c r="C33" i="5" s="1"/>
  <c r="E22" i="5"/>
  <c r="E26" i="5" s="1"/>
  <c r="E29" i="5" s="1"/>
  <c r="E33" i="5" s="1"/>
  <c r="I43" i="2"/>
  <c r="D44" i="2"/>
  <c r="F44" i="2" s="1"/>
  <c r="H44" i="2"/>
  <c r="E45" i="2"/>
  <c r="G45" i="2" s="1"/>
  <c r="I45" i="2"/>
  <c r="D46" i="2"/>
  <c r="F46" i="2" s="1"/>
  <c r="H46" i="2"/>
  <c r="E47" i="2"/>
  <c r="G47" i="2" s="1"/>
  <c r="I47" i="2"/>
  <c r="D48" i="2"/>
  <c r="F48" i="2" s="1"/>
  <c r="H48" i="2"/>
  <c r="E49" i="2"/>
  <c r="G49" i="2" s="1"/>
  <c r="I49" i="2"/>
  <c r="D50" i="2"/>
  <c r="F50" i="2" s="1"/>
  <c r="H50" i="2"/>
  <c r="E51" i="2"/>
  <c r="G51" i="2" s="1"/>
  <c r="I51" i="2"/>
  <c r="E44" i="2"/>
  <c r="G44" i="2" s="1"/>
  <c r="D45" i="2"/>
  <c r="F45" i="2" s="1"/>
  <c r="E46" i="2"/>
  <c r="G46" i="2" s="1"/>
  <c r="D47" i="2"/>
  <c r="F47" i="2" s="1"/>
  <c r="E48" i="2"/>
  <c r="G48" i="2" s="1"/>
  <c r="D49" i="2"/>
  <c r="F49" i="2" s="1"/>
  <c r="E50" i="2"/>
  <c r="G50" i="2" s="1"/>
  <c r="D51" i="2"/>
  <c r="F51" i="2" s="1"/>
  <c r="I52" i="2" l="1"/>
  <c r="H52" i="2"/>
  <c r="C50" i="2"/>
  <c r="C48" i="2"/>
  <c r="C46" i="2"/>
  <c r="C44" i="2"/>
  <c r="C51" i="2"/>
  <c r="C49" i="2"/>
  <c r="C47" i="2"/>
  <c r="C45" i="2"/>
  <c r="C43" i="2"/>
  <c r="C41" i="2"/>
  <c r="C39" i="2"/>
  <c r="C42" i="2"/>
  <c r="C40" i="2"/>
  <c r="E40" i="2" l="1"/>
  <c r="G40" i="2" s="1"/>
  <c r="D40" i="2"/>
  <c r="F40" i="2" s="1"/>
  <c r="C52" i="2"/>
  <c r="D39" i="2"/>
  <c r="F39" i="2" s="1"/>
  <c r="E39" i="2"/>
  <c r="G39" i="2" s="1"/>
  <c r="E43" i="2"/>
  <c r="G43" i="2" s="1"/>
  <c r="D43" i="2"/>
  <c r="F43" i="2" s="1"/>
  <c r="E42" i="2"/>
  <c r="G42" i="2" s="1"/>
  <c r="D42" i="2"/>
  <c r="F42" i="2" s="1"/>
  <c r="D41" i="2"/>
  <c r="F41" i="2" s="1"/>
  <c r="E41" i="2"/>
  <c r="G41" i="2" s="1"/>
  <c r="G52" i="2" l="1"/>
  <c r="F52" i="2"/>
</calcChain>
</file>

<file path=xl/sharedStrings.xml><?xml version="1.0" encoding="utf-8"?>
<sst xmlns="http://schemas.openxmlformats.org/spreadsheetml/2006/main" count="259" uniqueCount="203">
  <si>
    <t>Partnership for Sustainable Communities</t>
  </si>
  <si>
    <t>Urban Farm Business Plan</t>
  </si>
  <si>
    <t>Worksheets</t>
  </si>
  <si>
    <t>Please use in conjunction with the Urban Farm Business Plan Handbook</t>
  </si>
  <si>
    <t>EPA-905-K-11-002</t>
  </si>
  <si>
    <t>Prepared for:</t>
  </si>
  <si>
    <t>U.S. Environmental Protection Agency</t>
  </si>
  <si>
    <t>Business Name</t>
  </si>
  <si>
    <t>Hoop House</t>
  </si>
  <si>
    <t>User can change the values in these cells to optimize outputs.</t>
  </si>
  <si>
    <t>Total Length</t>
  </si>
  <si>
    <t>ft</t>
  </si>
  <si>
    <t>Total Width</t>
  </si>
  <si>
    <t>Pre-set formula's that will be calculated by Excel</t>
  </si>
  <si>
    <t>Width of Row</t>
  </si>
  <si>
    <t>Footpath Area</t>
  </si>
  <si>
    <t>percent</t>
  </si>
  <si>
    <t>Tool Storage Area</t>
  </si>
  <si>
    <t>ft2</t>
  </si>
  <si>
    <t>Composting Area</t>
  </si>
  <si>
    <t>Other</t>
  </si>
  <si>
    <t>TOTAL GROWING AREA</t>
  </si>
  <si>
    <t>TOTAL BED LENGTH</t>
  </si>
  <si>
    <t>Growing Medium</t>
  </si>
  <si>
    <t>Depth</t>
  </si>
  <si>
    <t>inches</t>
  </si>
  <si>
    <t>TOTAL SOIL VOLUME</t>
  </si>
  <si>
    <t>yards</t>
  </si>
  <si>
    <t>Data Entry and Calculations</t>
  </si>
  <si>
    <t>Crop</t>
  </si>
  <si>
    <t>Percent of Total Growing Area</t>
  </si>
  <si>
    <t>Crops</t>
  </si>
  <si>
    <t>Inputs</t>
  </si>
  <si>
    <t>Distance Between Plants (ft)</t>
  </si>
  <si>
    <t>Time to Maturity (from seed) (days)</t>
  </si>
  <si>
    <t>Yield (per plant)  (pounds)</t>
  </si>
  <si>
    <t>Yield (per foot of row) (pounds)</t>
  </si>
  <si>
    <t>Market Price (per pound) ($)</t>
  </si>
  <si>
    <t>Seed/ Starter ($/plant)</t>
  </si>
  <si>
    <t>Nutrients ($/ft2/day)</t>
  </si>
  <si>
    <t>Pest Control ($/ft2/day)</t>
  </si>
  <si>
    <t>Water ($/ft2/day)</t>
  </si>
  <si>
    <t>TOTAL COST OF INPUTS ($/ft2/day)</t>
  </si>
  <si>
    <t>Tomatoes</t>
  </si>
  <si>
    <t>Strawberries</t>
  </si>
  <si>
    <t>Salad Greens</t>
  </si>
  <si>
    <t>Collards</t>
  </si>
  <si>
    <t>Beets</t>
  </si>
  <si>
    <t>Crop Yield</t>
  </si>
  <si>
    <t>Total Length of Row (ft)</t>
  </si>
  <si>
    <t>Expected Annual Yield</t>
  </si>
  <si>
    <t>Value of Annual Yield</t>
  </si>
  <si>
    <t>Annual Cost of Inputs</t>
  </si>
  <si>
    <t>3 Season (lbs)</t>
  </si>
  <si>
    <t>4 Season (lbs)</t>
  </si>
  <si>
    <t>3 Season</t>
  </si>
  <si>
    <t>4 Season</t>
  </si>
  <si>
    <t>Detailed Expenses</t>
  </si>
  <si>
    <t>Year 1</t>
  </si>
  <si>
    <t>Year 2</t>
  </si>
  <si>
    <t>Year 3</t>
  </si>
  <si>
    <t>Year 4</t>
  </si>
  <si>
    <t>Year 5</t>
  </si>
  <si>
    <t>Assumptions</t>
  </si>
  <si>
    <t>Assumption for annual adjustment for inflation   %</t>
  </si>
  <si>
    <t>Direct Farm Operating Costs</t>
  </si>
  <si>
    <t>Identify any additional assumptions used to develop the expense estimates</t>
  </si>
  <si>
    <t>Annual setup and removal</t>
  </si>
  <si>
    <t>Hoop house-temporary</t>
  </si>
  <si>
    <t>Vertical garden</t>
  </si>
  <si>
    <t>Total annual setup and removal</t>
  </si>
  <si>
    <t>Repairs and Maintenance</t>
  </si>
  <si>
    <t>Total repairs and maintenance</t>
  </si>
  <si>
    <t>Equipment and Tools</t>
  </si>
  <si>
    <t>Fuel</t>
  </si>
  <si>
    <t>Equipment leases (long-term)</t>
  </si>
  <si>
    <t>Rentals (short-term or daily)</t>
  </si>
  <si>
    <t>Processing equipment</t>
  </si>
  <si>
    <t>Tools</t>
  </si>
  <si>
    <t>Tractor</t>
  </si>
  <si>
    <t>Truck</t>
  </si>
  <si>
    <t>Total equipment</t>
  </si>
  <si>
    <t>Seed &amp; Soil Materials</t>
  </si>
  <si>
    <t>Fertilizers and pesticides</t>
  </si>
  <si>
    <t>Seed/seedlings</t>
  </si>
  <si>
    <t>Soil preparation</t>
  </si>
  <si>
    <t>Supplies</t>
  </si>
  <si>
    <t>Total materials</t>
  </si>
  <si>
    <t xml:space="preserve">Human Resources &amp; Personnel </t>
  </si>
  <si>
    <t>Direct Farm Payroll</t>
  </si>
  <si>
    <t>Manager salaries</t>
  </si>
  <si>
    <t>Hourly payroll</t>
  </si>
  <si>
    <t>Temporary workers</t>
  </si>
  <si>
    <t>Benefits</t>
  </si>
  <si>
    <t>Workers compensation insurance</t>
  </si>
  <si>
    <t>Payroll taxes</t>
  </si>
  <si>
    <t>Payroll service fees</t>
  </si>
  <si>
    <t>Volunteer expenses</t>
  </si>
  <si>
    <t>Administrative payroll</t>
  </si>
  <si>
    <t>Training and professional development</t>
  </si>
  <si>
    <t>Professional</t>
  </si>
  <si>
    <t>Accounting</t>
  </si>
  <si>
    <t>Consulting</t>
  </si>
  <si>
    <t>Contractors</t>
  </si>
  <si>
    <t>Legal</t>
  </si>
  <si>
    <t>Total human resources</t>
  </si>
  <si>
    <t>Sales and Distribution</t>
  </si>
  <si>
    <t xml:space="preserve">Delivery </t>
  </si>
  <si>
    <t>Fuel, travel &amp; vehicles</t>
  </si>
  <si>
    <t>Packaging materials (crates, bags)</t>
  </si>
  <si>
    <t>Storage</t>
  </si>
  <si>
    <t>Rent</t>
  </si>
  <si>
    <t>Total sales and distribution</t>
  </si>
  <si>
    <t>Marketing and Advertising</t>
  </si>
  <si>
    <t>Advertising</t>
  </si>
  <si>
    <t>Direct marketing</t>
  </si>
  <si>
    <t>Mailing and advertising supplies</t>
  </si>
  <si>
    <t>Postage</t>
  </si>
  <si>
    <t>Public and press  relations</t>
  </si>
  <si>
    <t>Signs</t>
  </si>
  <si>
    <t>Web site and web advertising</t>
  </si>
  <si>
    <t>Licensing</t>
  </si>
  <si>
    <t>Total marketing and advertising</t>
  </si>
  <si>
    <t>Utilities</t>
  </si>
  <si>
    <t>Electric</t>
  </si>
  <si>
    <t>Telephone</t>
  </si>
  <si>
    <t>Water</t>
  </si>
  <si>
    <t>Sewer</t>
  </si>
  <si>
    <t>Heat (oil, gas)</t>
  </si>
  <si>
    <t>Total utilities</t>
  </si>
  <si>
    <t>General and Administrative</t>
  </si>
  <si>
    <t>Bank Charges</t>
  </si>
  <si>
    <t>Computers</t>
  </si>
  <si>
    <t>Insurance</t>
  </si>
  <si>
    <t>Liability</t>
  </si>
  <si>
    <t>Property &amp; Casualty</t>
  </si>
  <si>
    <t>Licenses, permits, and fees</t>
  </si>
  <si>
    <t>Miscellaneous</t>
  </si>
  <si>
    <t>Office equipment</t>
  </si>
  <si>
    <t>Rent and leases</t>
  </si>
  <si>
    <t>Taxes - entity or corporation</t>
  </si>
  <si>
    <t>Taxes - property</t>
  </si>
  <si>
    <t>Total general and administrative</t>
  </si>
  <si>
    <t>One-Time or Start-up Costs</t>
  </si>
  <si>
    <t>Deposits with public utilities</t>
  </si>
  <si>
    <t>Promotion for opening</t>
  </si>
  <si>
    <t>Web ordering system</t>
  </si>
  <si>
    <t>Total start-up costs</t>
  </si>
  <si>
    <t>Non-cash expenses</t>
  </si>
  <si>
    <t>Depreciation</t>
  </si>
  <si>
    <t>Total non-cash expenses</t>
  </si>
  <si>
    <t>Detailed Income</t>
  </si>
  <si>
    <t>Assumptions and Limitations</t>
  </si>
  <si>
    <t>Identify any assumptions used to develop the expense estimates or limitations on the use of grants, donations or other funds</t>
  </si>
  <si>
    <t>Farm Sales</t>
  </si>
  <si>
    <t>Retail</t>
  </si>
  <si>
    <t>Wholesale</t>
  </si>
  <si>
    <t>Other programs</t>
  </si>
  <si>
    <t>Less:  Spoilage</t>
  </si>
  <si>
    <t>Net Projected Sales</t>
  </si>
  <si>
    <t>Other sources of Income</t>
  </si>
  <si>
    <t>Grants</t>
  </si>
  <si>
    <t>(Source)</t>
  </si>
  <si>
    <t>Donations</t>
  </si>
  <si>
    <t>Interest income</t>
  </si>
  <si>
    <t>Rental income</t>
  </si>
  <si>
    <t>Other income</t>
  </si>
  <si>
    <t>Total other income</t>
  </si>
  <si>
    <t>Income and Expense Projection</t>
  </si>
  <si>
    <t>Income</t>
  </si>
  <si>
    <t>Projected Sales</t>
  </si>
  <si>
    <t>Grants and other income</t>
  </si>
  <si>
    <t xml:space="preserve">    Total Income</t>
  </si>
  <si>
    <t>Direct Operating Expenses</t>
  </si>
  <si>
    <t xml:space="preserve">    subtotal</t>
  </si>
  <si>
    <t>Indirect Operating Expenses</t>
  </si>
  <si>
    <t xml:space="preserve">    Total Operating Expenses</t>
  </si>
  <si>
    <t xml:space="preserve">        Net Operating Income(Loss)</t>
  </si>
  <si>
    <t xml:space="preserve">    Net Income Before Non-Cash Items</t>
  </si>
  <si>
    <t>Depreciation and other non-cash expenses</t>
  </si>
  <si>
    <t xml:space="preserve">    Net Income Before Taxes</t>
  </si>
  <si>
    <t>Income Taxes  (if any)</t>
  </si>
  <si>
    <t xml:space="preserve">   Net Income (Loss)</t>
  </si>
  <si>
    <t>Fixed Assets</t>
  </si>
  <si>
    <t>Identify any assumptions used to develop the expense estimates</t>
  </si>
  <si>
    <t>Initial Cash Outlay for Fixed Asset</t>
  </si>
  <si>
    <t>Land (Purchase or Lease)</t>
  </si>
  <si>
    <t>Hoop house (including construction labor)</t>
  </si>
  <si>
    <t xml:space="preserve">Raised beds/planters </t>
  </si>
  <si>
    <t>Vertical garden hardware</t>
  </si>
  <si>
    <t>Buildings and other structures (Itemize)</t>
  </si>
  <si>
    <t>Sales shed or farmstand</t>
  </si>
  <si>
    <t>Equipment (Itemize)</t>
  </si>
  <si>
    <t>Total outlays for fixed assets</t>
  </si>
  <si>
    <t>Available Capital</t>
  </si>
  <si>
    <t>Loans</t>
  </si>
  <si>
    <t>Investment</t>
  </si>
  <si>
    <t>Financing</t>
  </si>
  <si>
    <t>Other sources of capital</t>
  </si>
  <si>
    <t>Total available capital</t>
  </si>
  <si>
    <t>Chicago, IL 60604</t>
  </si>
  <si>
    <t xml:space="preserve">Region 5 </t>
  </si>
  <si>
    <t>July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</si>
</sst>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00_);_(&quot;$&quot;* \(#,##0.000\);_(&quot;$&quot;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5"/>
      <color theme="3"/>
      <name val="Goudy Old Style"/>
      <family val="1"/>
    </font>
    <font>
      <sz val="11"/>
      <color theme="3"/>
      <name val="Calibri"/>
      <family val="2"/>
      <scheme val="minor"/>
    </font>
    <font>
      <b/>
      <sz val="22"/>
      <color theme="3"/>
      <name val="Goudy Old Style"/>
      <family val="1"/>
    </font>
    <font>
      <sz val="22"/>
      <color theme="3"/>
      <name val="Goudy Old Style"/>
      <family val="1"/>
    </font>
    <font>
      <i/>
      <sz val="9"/>
      <color theme="1"/>
      <name val="Calibri"/>
      <family val="2"/>
      <scheme val="minor"/>
    </font>
    <font>
      <b/>
      <sz val="22"/>
      <color rgb="FF003366"/>
      <name val="Goudy Old Style"/>
      <family val="1"/>
    </font>
    <font>
      <b/>
      <sz val="11"/>
      <color rgb="FF003366"/>
      <name val="Goudy Old Style"/>
      <family val="1"/>
    </font>
    <font>
      <sz val="11"/>
      <color theme="1"/>
      <name val="Times New Roman"/>
      <family val="1"/>
    </font>
    <font>
      <b/>
      <sz val="11"/>
      <color theme="1"/>
      <name val="Goudy Old Style"/>
      <family val="1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160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3" fillId="0" borderId="0" xfId="0" applyFont="1" applyProtection="1">
      <protection locked="0"/>
    </xf>
    <xf numFmtId="0" fontId="0" fillId="0" borderId="0" xfId="0" applyAlignment="1"/>
    <xf numFmtId="0" fontId="13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3" fillId="3" borderId="4" xfId="0" applyFont="1" applyFill="1" applyBorder="1" applyProtection="1"/>
    <xf numFmtId="0" fontId="13" fillId="0" borderId="0" xfId="0" applyFont="1" applyProtection="1"/>
    <xf numFmtId="0" fontId="13" fillId="3" borderId="4" xfId="0" applyFont="1" applyFill="1" applyBorder="1" applyProtection="1">
      <protection locked="0"/>
    </xf>
    <xf numFmtId="0" fontId="13" fillId="4" borderId="4" xfId="0" applyFont="1" applyFill="1" applyBorder="1" applyProtection="1"/>
    <xf numFmtId="0" fontId="14" fillId="0" borderId="0" xfId="0" applyFont="1" applyFill="1" applyBorder="1" applyAlignment="1" applyProtection="1">
      <alignment horizontal="center"/>
      <protection locked="0"/>
    </xf>
    <xf numFmtId="9" fontId="13" fillId="3" borderId="4" xfId="3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4" fillId="0" borderId="0" xfId="0" applyFont="1" applyProtection="1"/>
    <xf numFmtId="0" fontId="14" fillId="4" borderId="4" xfId="0" applyFont="1" applyFill="1" applyBorder="1" applyProtection="1"/>
    <xf numFmtId="1" fontId="14" fillId="4" borderId="4" xfId="0" applyNumberFormat="1" applyFont="1" applyFill="1" applyBorder="1" applyProtection="1"/>
    <xf numFmtId="0" fontId="17" fillId="0" borderId="0" xfId="0" applyFont="1" applyProtection="1">
      <protection locked="0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3" borderId="14" xfId="0" applyFont="1" applyFill="1" applyBorder="1" applyProtection="1">
      <protection locked="0"/>
    </xf>
    <xf numFmtId="9" fontId="13" fillId="3" borderId="5" xfId="3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164" fontId="13" fillId="4" borderId="8" xfId="0" applyNumberFormat="1" applyFont="1" applyFill="1" applyBorder="1" applyAlignment="1" applyProtection="1">
      <alignment horizontal="center"/>
    </xf>
    <xf numFmtId="44" fontId="13" fillId="3" borderId="9" xfId="2" applyNumberFormat="1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165" fontId="13" fillId="3" borderId="7" xfId="2" applyNumberFormat="1" applyFont="1" applyFill="1" applyBorder="1" applyAlignment="1" applyProtection="1">
      <alignment horizontal="center"/>
      <protection locked="0"/>
    </xf>
    <xf numFmtId="165" fontId="13" fillId="3" borderId="8" xfId="2" applyNumberFormat="1" applyFont="1" applyFill="1" applyBorder="1" applyAlignment="1" applyProtection="1">
      <alignment horizontal="center"/>
      <protection locked="0"/>
    </xf>
    <xf numFmtId="165" fontId="13" fillId="3" borderId="15" xfId="2" applyNumberFormat="1" applyFont="1" applyFill="1" applyBorder="1" applyAlignment="1" applyProtection="1">
      <alignment horizontal="center"/>
      <protection locked="0"/>
    </xf>
    <xf numFmtId="165" fontId="14" fillId="4" borderId="5" xfId="0" applyNumberFormat="1" applyFont="1" applyFill="1" applyBorder="1" applyAlignment="1" applyProtection="1">
      <alignment horizontal="center"/>
    </xf>
    <xf numFmtId="9" fontId="13" fillId="3" borderId="14" xfId="3" applyFont="1" applyFill="1" applyBorder="1" applyAlignment="1" applyProtection="1">
      <alignment horizontal="center"/>
      <protection locked="0"/>
    </xf>
    <xf numFmtId="0" fontId="13" fillId="3" borderId="16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164" fontId="13" fillId="4" borderId="17" xfId="0" applyNumberFormat="1" applyFont="1" applyFill="1" applyBorder="1" applyAlignment="1" applyProtection="1">
      <alignment horizontal="center"/>
    </xf>
    <xf numFmtId="44" fontId="13" fillId="3" borderId="18" xfId="2" applyNumberFormat="1" applyFont="1" applyFill="1" applyBorder="1" applyAlignment="1" applyProtection="1">
      <alignment horizontal="center"/>
      <protection locked="0"/>
    </xf>
    <xf numFmtId="165" fontId="13" fillId="3" borderId="16" xfId="2" applyNumberFormat="1" applyFont="1" applyFill="1" applyBorder="1" applyAlignment="1" applyProtection="1">
      <alignment horizontal="center"/>
      <protection locked="0"/>
    </xf>
    <xf numFmtId="165" fontId="13" fillId="3" borderId="17" xfId="2" applyNumberFormat="1" applyFont="1" applyFill="1" applyBorder="1" applyAlignment="1" applyProtection="1">
      <alignment horizontal="center"/>
      <protection locked="0"/>
    </xf>
    <xf numFmtId="165" fontId="13" fillId="3" borderId="19" xfId="2" applyNumberFormat="1" applyFont="1" applyFill="1" applyBorder="1" applyAlignment="1" applyProtection="1">
      <alignment horizontal="center"/>
      <protection locked="0"/>
    </xf>
    <xf numFmtId="165" fontId="14" fillId="4" borderId="14" xfId="0" applyNumberFormat="1" applyFont="1" applyFill="1" applyBorder="1" applyAlignment="1" applyProtection="1">
      <alignment horizontal="center"/>
    </xf>
    <xf numFmtId="2" fontId="13" fillId="3" borderId="16" xfId="0" applyNumberFormat="1" applyFont="1" applyFill="1" applyBorder="1" applyAlignment="1" applyProtection="1">
      <alignment horizontal="center"/>
      <protection locked="0"/>
    </xf>
    <xf numFmtId="0" fontId="13" fillId="3" borderId="14" xfId="0" applyFont="1" applyFill="1" applyBorder="1" applyProtection="1">
      <protection locked="0"/>
    </xf>
    <xf numFmtId="9" fontId="13" fillId="3" borderId="14" xfId="0" applyNumberFormat="1" applyFont="1" applyFill="1" applyBorder="1" applyAlignment="1" applyProtection="1">
      <alignment horizontal="center"/>
      <protection locked="0"/>
    </xf>
    <xf numFmtId="44" fontId="13" fillId="3" borderId="18" xfId="0" applyNumberFormat="1" applyFont="1" applyFill="1" applyBorder="1" applyProtection="1">
      <protection locked="0"/>
    </xf>
    <xf numFmtId="44" fontId="13" fillId="3" borderId="16" xfId="0" applyNumberFormat="1" applyFont="1" applyFill="1" applyBorder="1" applyProtection="1">
      <protection locked="0"/>
    </xf>
    <xf numFmtId="44" fontId="13" fillId="3" borderId="17" xfId="0" applyNumberFormat="1" applyFont="1" applyFill="1" applyBorder="1" applyProtection="1">
      <protection locked="0"/>
    </xf>
    <xf numFmtId="44" fontId="13" fillId="3" borderId="19" xfId="0" applyNumberFormat="1" applyFont="1" applyFill="1" applyBorder="1" applyProtection="1">
      <protection locked="0"/>
    </xf>
    <xf numFmtId="0" fontId="13" fillId="3" borderId="10" xfId="0" applyFont="1" applyFill="1" applyBorder="1" applyProtection="1">
      <protection locked="0"/>
    </xf>
    <xf numFmtId="9" fontId="13" fillId="3" borderId="10" xfId="0" applyNumberFormat="1" applyFont="1" applyFill="1" applyBorder="1" applyAlignment="1" applyProtection="1">
      <alignment horizontal="center"/>
      <protection locked="0"/>
    </xf>
    <xf numFmtId="0" fontId="13" fillId="3" borderId="20" xfId="0" applyFont="1" applyFill="1" applyBorder="1" applyAlignment="1" applyProtection="1">
      <alignment horizontal="center"/>
      <protection locked="0"/>
    </xf>
    <xf numFmtId="0" fontId="13" fillId="3" borderId="21" xfId="0" applyFont="1" applyFill="1" applyBorder="1" applyAlignment="1" applyProtection="1">
      <alignment horizontal="center"/>
      <protection locked="0"/>
    </xf>
    <xf numFmtId="164" fontId="13" fillId="4" borderId="21" xfId="0" applyNumberFormat="1" applyFont="1" applyFill="1" applyBorder="1" applyAlignment="1" applyProtection="1">
      <alignment horizontal="center"/>
    </xf>
    <xf numFmtId="44" fontId="13" fillId="3" borderId="22" xfId="0" applyNumberFormat="1" applyFont="1" applyFill="1" applyBorder="1" applyProtection="1">
      <protection locked="0"/>
    </xf>
    <xf numFmtId="44" fontId="13" fillId="3" borderId="20" xfId="0" applyNumberFormat="1" applyFont="1" applyFill="1" applyBorder="1" applyProtection="1">
      <protection locked="0"/>
    </xf>
    <xf numFmtId="44" fontId="13" fillId="3" borderId="21" xfId="0" applyNumberFormat="1" applyFont="1" applyFill="1" applyBorder="1" applyProtection="1">
      <protection locked="0"/>
    </xf>
    <xf numFmtId="165" fontId="14" fillId="4" borderId="10" xfId="0" applyNumberFormat="1" applyFont="1" applyFill="1" applyBorder="1" applyAlignment="1" applyProtection="1">
      <alignment horizontal="center"/>
    </xf>
    <xf numFmtId="49" fontId="12" fillId="0" borderId="0" xfId="0" applyNumberFormat="1" applyFont="1" applyProtection="1">
      <protection locked="0"/>
    </xf>
    <xf numFmtId="0" fontId="14" fillId="0" borderId="23" xfId="0" applyFont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</xf>
    <xf numFmtId="0" fontId="13" fillId="4" borderId="25" xfId="3" applyNumberFormat="1" applyFont="1" applyFill="1" applyBorder="1" applyAlignment="1" applyProtection="1">
      <alignment horizontal="left"/>
    </xf>
    <xf numFmtId="9" fontId="13" fillId="4" borderId="5" xfId="3" applyFont="1" applyFill="1" applyBorder="1" applyAlignment="1" applyProtection="1">
      <alignment horizontal="center"/>
    </xf>
    <xf numFmtId="1" fontId="13" fillId="4" borderId="5" xfId="0" applyNumberFormat="1" applyFont="1" applyFill="1" applyBorder="1" applyAlignment="1" applyProtection="1">
      <alignment horizontal="center"/>
    </xf>
    <xf numFmtId="1" fontId="13" fillId="4" borderId="26" xfId="0" applyNumberFormat="1" applyFont="1" applyFill="1" applyBorder="1" applyAlignment="1" applyProtection="1">
      <alignment horizontal="center"/>
    </xf>
    <xf numFmtId="166" fontId="13" fillId="4" borderId="25" xfId="2" applyNumberFormat="1" applyFont="1" applyFill="1" applyBorder="1" applyProtection="1"/>
    <xf numFmtId="166" fontId="13" fillId="4" borderId="27" xfId="2" applyNumberFormat="1" applyFont="1" applyFill="1" applyBorder="1" applyProtection="1"/>
    <xf numFmtId="166" fontId="13" fillId="4" borderId="25" xfId="0" applyNumberFormat="1" applyFont="1" applyFill="1" applyBorder="1" applyProtection="1"/>
    <xf numFmtId="166" fontId="13" fillId="4" borderId="27" xfId="0" applyNumberFormat="1" applyFont="1" applyFill="1" applyBorder="1" applyProtection="1"/>
    <xf numFmtId="0" fontId="13" fillId="4" borderId="28" xfId="3" applyNumberFormat="1" applyFont="1" applyFill="1" applyBorder="1" applyAlignment="1" applyProtection="1">
      <alignment horizontal="left"/>
    </xf>
    <xf numFmtId="9" fontId="13" fillId="4" borderId="14" xfId="3" applyFont="1" applyFill="1" applyBorder="1" applyAlignment="1" applyProtection="1">
      <alignment horizontal="center"/>
    </xf>
    <xf numFmtId="1" fontId="13" fillId="4" borderId="14" xfId="0" applyNumberFormat="1" applyFont="1" applyFill="1" applyBorder="1" applyAlignment="1" applyProtection="1">
      <alignment horizontal="center"/>
    </xf>
    <xf numFmtId="1" fontId="13" fillId="4" borderId="28" xfId="0" applyNumberFormat="1" applyFont="1" applyFill="1" applyBorder="1" applyAlignment="1" applyProtection="1">
      <alignment horizontal="center"/>
    </xf>
    <xf numFmtId="1" fontId="13" fillId="4" borderId="29" xfId="0" applyNumberFormat="1" applyFont="1" applyFill="1" applyBorder="1" applyAlignment="1" applyProtection="1">
      <alignment horizontal="center"/>
    </xf>
    <xf numFmtId="166" fontId="13" fillId="4" borderId="28" xfId="2" applyNumberFormat="1" applyFont="1" applyFill="1" applyBorder="1" applyProtection="1"/>
    <xf numFmtId="166" fontId="13" fillId="4" borderId="29" xfId="2" applyNumberFormat="1" applyFont="1" applyFill="1" applyBorder="1" applyProtection="1"/>
    <xf numFmtId="166" fontId="13" fillId="4" borderId="28" xfId="0" applyNumberFormat="1" applyFont="1" applyFill="1" applyBorder="1" applyProtection="1"/>
    <xf numFmtId="166" fontId="13" fillId="4" borderId="29" xfId="0" applyNumberFormat="1" applyFont="1" applyFill="1" applyBorder="1" applyProtection="1"/>
    <xf numFmtId="0" fontId="13" fillId="4" borderId="23" xfId="3" applyNumberFormat="1" applyFont="1" applyFill="1" applyBorder="1" applyAlignment="1" applyProtection="1">
      <alignment horizontal="left"/>
    </xf>
    <xf numFmtId="9" fontId="13" fillId="4" borderId="10" xfId="3" applyFont="1" applyFill="1" applyBorder="1" applyAlignment="1" applyProtection="1">
      <alignment horizontal="center"/>
    </xf>
    <xf numFmtId="1" fontId="13" fillId="4" borderId="10" xfId="0" applyNumberFormat="1" applyFont="1" applyFill="1" applyBorder="1" applyAlignment="1" applyProtection="1">
      <alignment horizontal="center"/>
    </xf>
    <xf numFmtId="1" fontId="13" fillId="4" borderId="23" xfId="0" applyNumberFormat="1" applyFont="1" applyFill="1" applyBorder="1" applyAlignment="1" applyProtection="1">
      <alignment horizontal="center"/>
    </xf>
    <xf numFmtId="1" fontId="13" fillId="4" borderId="24" xfId="0" applyNumberFormat="1" applyFont="1" applyFill="1" applyBorder="1" applyAlignment="1" applyProtection="1">
      <alignment horizontal="center"/>
    </xf>
    <xf numFmtId="166" fontId="13" fillId="4" borderId="23" xfId="2" applyNumberFormat="1" applyFont="1" applyFill="1" applyBorder="1" applyProtection="1"/>
    <xf numFmtId="166" fontId="13" fillId="4" borderId="24" xfId="2" applyNumberFormat="1" applyFont="1" applyFill="1" applyBorder="1" applyProtection="1"/>
    <xf numFmtId="166" fontId="13" fillId="4" borderId="23" xfId="0" applyNumberFormat="1" applyFont="1" applyFill="1" applyBorder="1" applyProtection="1"/>
    <xf numFmtId="166" fontId="13" fillId="4" borderId="24" xfId="0" applyNumberFormat="1" applyFont="1" applyFill="1" applyBorder="1" applyProtection="1"/>
    <xf numFmtId="49" fontId="13" fillId="0" borderId="0" xfId="0" applyNumberFormat="1" applyFont="1" applyProtection="1">
      <protection locked="0"/>
    </xf>
    <xf numFmtId="9" fontId="13" fillId="4" borderId="0" xfId="3" applyFont="1" applyFill="1" applyAlignment="1" applyProtection="1">
      <alignment horizontal="center"/>
    </xf>
    <xf numFmtId="1" fontId="13" fillId="4" borderId="0" xfId="0" applyNumberFormat="1" applyFont="1" applyFill="1" applyAlignment="1" applyProtection="1">
      <alignment horizontal="center"/>
    </xf>
    <xf numFmtId="166" fontId="14" fillId="4" borderId="23" xfId="2" applyNumberFormat="1" applyFont="1" applyFill="1" applyBorder="1" applyAlignment="1" applyProtection="1">
      <alignment horizontal="center"/>
    </xf>
    <xf numFmtId="166" fontId="14" fillId="4" borderId="24" xfId="2" applyNumberFormat="1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right"/>
    </xf>
    <xf numFmtId="167" fontId="20" fillId="0" borderId="0" xfId="1" applyNumberFormat="1" applyFont="1" applyProtection="1"/>
    <xf numFmtId="167" fontId="20" fillId="0" borderId="0" xfId="1" applyNumberFormat="1" applyFont="1" applyAlignment="1" applyProtection="1">
      <alignment horizontal="center"/>
    </xf>
    <xf numFmtId="0" fontId="0" fillId="0" borderId="0" xfId="0" applyProtection="1">
      <protection locked="0"/>
    </xf>
    <xf numFmtId="167" fontId="0" fillId="0" borderId="0" xfId="1" applyNumberFormat="1" applyFont="1" applyProtection="1">
      <protection locked="0"/>
    </xf>
    <xf numFmtId="0" fontId="21" fillId="0" borderId="0" xfId="0" applyFont="1" applyProtection="1"/>
    <xf numFmtId="167" fontId="0" fillId="4" borderId="6" xfId="1" applyNumberFormat="1" applyFont="1" applyFill="1" applyBorder="1" applyProtection="1"/>
    <xf numFmtId="0" fontId="0" fillId="0" borderId="0" xfId="0" applyAlignment="1" applyProtection="1">
      <alignment horizontal="left"/>
    </xf>
    <xf numFmtId="167" fontId="0" fillId="0" borderId="0" xfId="1" applyNumberFormat="1" applyFont="1" applyFill="1" applyBorder="1" applyProtection="1">
      <protection locked="0"/>
    </xf>
    <xf numFmtId="167" fontId="0" fillId="0" borderId="0" xfId="1" applyNumberFormat="1" applyFont="1" applyBorder="1" applyProtection="1">
      <protection locked="0"/>
    </xf>
    <xf numFmtId="167" fontId="0" fillId="0" borderId="0" xfId="1" applyNumberFormat="1" applyFont="1" applyFill="1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21" fillId="0" borderId="0" xfId="0" applyFont="1" applyAlignment="1" applyProtection="1">
      <alignment horizontal="center" wrapText="1"/>
    </xf>
    <xf numFmtId="0" fontId="0" fillId="0" borderId="0" xfId="0" applyBorder="1" applyProtection="1">
      <protection locked="0"/>
    </xf>
    <xf numFmtId="0" fontId="20" fillId="0" borderId="0" xfId="0" applyFont="1" applyProtection="1"/>
    <xf numFmtId="0" fontId="2" fillId="0" borderId="0" xfId="0" applyFont="1" applyProtection="1"/>
    <xf numFmtId="167" fontId="0" fillId="7" borderId="0" xfId="1" applyNumberFormat="1" applyFont="1" applyFill="1" applyProtection="1">
      <protection locked="0"/>
    </xf>
    <xf numFmtId="167" fontId="0" fillId="7" borderId="30" xfId="1" applyNumberFormat="1" applyFont="1" applyFill="1" applyBorder="1" applyProtection="1">
      <protection locked="0"/>
    </xf>
    <xf numFmtId="167" fontId="0" fillId="4" borderId="0" xfId="1" applyNumberFormat="1" applyFont="1" applyFill="1" applyBorder="1" applyProtection="1"/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167" fontId="2" fillId="4" borderId="0" xfId="1" applyNumberFormat="1" applyFont="1" applyFill="1" applyProtection="1"/>
    <xf numFmtId="167" fontId="0" fillId="4" borderId="0" xfId="1" applyNumberFormat="1" applyFont="1" applyFill="1" applyProtection="1"/>
    <xf numFmtId="167" fontId="0" fillId="4" borderId="31" xfId="1" applyNumberFormat="1" applyFont="1" applyFill="1" applyBorder="1" applyProtection="1"/>
    <xf numFmtId="0" fontId="21" fillId="0" borderId="0" xfId="0" applyFont="1" applyAlignment="1" applyProtection="1">
      <alignment horizontal="center" vertical="center" wrapText="1"/>
    </xf>
    <xf numFmtId="167" fontId="0" fillId="4" borderId="6" xfId="1" applyNumberFormat="1" applyFont="1" applyFill="1" applyBorder="1" applyProtection="1">
      <protection locked="0"/>
    </xf>
    <xf numFmtId="167" fontId="0" fillId="0" borderId="0" xfId="1" applyNumberFormat="1" applyFont="1" applyProtection="1"/>
    <xf numFmtId="0" fontId="21" fillId="7" borderId="0" xfId="0" applyFont="1" applyFill="1" applyProtection="1">
      <protection locked="0"/>
    </xf>
    <xf numFmtId="0" fontId="7" fillId="0" borderId="0" xfId="0" applyFont="1" applyAlignment="1">
      <alignment horizontal="right" wrapText="1"/>
    </xf>
    <xf numFmtId="0" fontId="18" fillId="6" borderId="0" xfId="0" applyFont="1" applyFill="1" applyAlignment="1" applyProtection="1"/>
    <xf numFmtId="0" fontId="19" fillId="6" borderId="0" xfId="0" applyFont="1" applyFill="1" applyAlignment="1" applyProtection="1"/>
    <xf numFmtId="49" fontId="13" fillId="0" borderId="5" xfId="0" applyNumberFormat="1" applyFont="1" applyBorder="1" applyAlignment="1" applyProtection="1">
      <alignment horizontal="center" vertical="center"/>
    </xf>
    <xf numFmtId="49" fontId="13" fillId="0" borderId="10" xfId="0" applyNumberFormat="1" applyFont="1" applyBorder="1" applyAlignment="1" applyProtection="1"/>
    <xf numFmtId="0" fontId="14" fillId="0" borderId="5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wrapText="1"/>
    </xf>
    <xf numFmtId="0" fontId="1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15" fillId="5" borderId="0" xfId="0" applyFont="1" applyFill="1" applyAlignment="1" applyProtection="1"/>
    <xf numFmtId="0" fontId="16" fillId="5" borderId="0" xfId="0" applyFont="1" applyFill="1" applyAlignment="1" applyProtection="1"/>
    <xf numFmtId="0" fontId="13" fillId="0" borderId="5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/>
    <xf numFmtId="0" fontId="14" fillId="0" borderId="2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 4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7"/>
  <sheetViews>
    <sheetView zoomScale="55" zoomScaleNormal="55" zoomScalePageLayoutView="55" workbookViewId="0">
      <selection activeCell="B21" sqref="B21"/>
    </sheetView>
  </sheetViews>
  <sheetFormatPr defaultRowHeight="27.75" x14ac:dyDescent="0.25"/>
  <cols>
    <col min="2" max="2" width="72.5703125" customWidth="1"/>
    <col min="3" max="3" width="27.28515625" style="7" customWidth="1"/>
  </cols>
  <sheetData>
    <row r="4" spans="1:8" ht="90" customHeight="1" x14ac:dyDescent="0.7">
      <c r="B4" s="1" t="s">
        <v>0</v>
      </c>
      <c r="C4" s="2"/>
      <c r="D4" s="2"/>
      <c r="E4" s="2"/>
      <c r="F4" s="2"/>
      <c r="G4" s="2"/>
      <c r="H4" s="2"/>
    </row>
    <row r="10" spans="1:8" ht="27" customHeight="1" x14ac:dyDescent="0.25">
      <c r="A10" s="3"/>
      <c r="B10" s="4" t="s">
        <v>1</v>
      </c>
      <c r="C10"/>
    </row>
    <row r="11" spans="1:8" ht="30" x14ac:dyDescent="0.5">
      <c r="B11" s="5" t="s">
        <v>2</v>
      </c>
      <c r="C11"/>
    </row>
    <row r="12" spans="1:8" ht="27.75" customHeight="1" x14ac:dyDescent="0.25">
      <c r="B12" s="138" t="s">
        <v>3</v>
      </c>
      <c r="F12" s="6"/>
      <c r="G12" s="6"/>
      <c r="H12" s="6"/>
    </row>
    <row r="13" spans="1:8" x14ac:dyDescent="0.25">
      <c r="E13" s="6"/>
      <c r="F13" s="6"/>
      <c r="G13" s="6"/>
      <c r="H13" s="6"/>
    </row>
    <row r="14" spans="1:8" x14ac:dyDescent="0.25">
      <c r="E14" s="6"/>
      <c r="F14" s="6"/>
      <c r="G14" s="6"/>
      <c r="H14" s="6"/>
    </row>
    <row r="15" spans="1:8" x14ac:dyDescent="0.25">
      <c r="E15" s="6"/>
      <c r="F15" s="6"/>
      <c r="G15" s="6"/>
      <c r="H15" s="6"/>
    </row>
    <row r="17" spans="2:2" ht="15" customHeight="1" x14ac:dyDescent="0.25">
      <c r="B17" s="8"/>
    </row>
    <row r="18" spans="2:2" ht="15" customHeight="1" x14ac:dyDescent="0.25">
      <c r="B18" s="9"/>
    </row>
    <row r="19" spans="2:2" ht="15" customHeight="1" x14ac:dyDescent="0.25">
      <c r="B19" s="9"/>
    </row>
    <row r="20" spans="2:2" ht="15" customHeight="1" x14ac:dyDescent="0.25">
      <c r="B20" s="9" t="s">
        <v>4</v>
      </c>
    </row>
    <row r="21" spans="2:2" ht="15" customHeight="1" x14ac:dyDescent="0.25">
      <c r="B21" s="10" t="s">
        <v>202</v>
      </c>
    </row>
    <row r="22" spans="2:2" ht="15" customHeight="1" x14ac:dyDescent="0.25">
      <c r="B22" s="11"/>
    </row>
    <row r="23" spans="2:2" ht="15" customHeight="1" x14ac:dyDescent="0.25">
      <c r="B23" s="8" t="s">
        <v>5</v>
      </c>
    </row>
    <row r="24" spans="2:2" ht="15" customHeight="1" x14ac:dyDescent="0.25">
      <c r="B24" s="9" t="s">
        <v>6</v>
      </c>
    </row>
    <row r="25" spans="2:2" ht="15" customHeight="1" x14ac:dyDescent="0.25">
      <c r="B25" s="9" t="s">
        <v>201</v>
      </c>
    </row>
    <row r="26" spans="2:2" ht="15" customHeight="1" x14ac:dyDescent="0.25">
      <c r="B26" s="9" t="s">
        <v>200</v>
      </c>
    </row>
    <row r="27" spans="2:2" ht="15" customHeight="1" x14ac:dyDescent="0.25">
      <c r="B27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zoomScaleNormal="100" zoomScalePageLayoutView="55" workbookViewId="0">
      <selection activeCell="H5" sqref="H5"/>
    </sheetView>
  </sheetViews>
  <sheetFormatPr defaultRowHeight="12.75" x14ac:dyDescent="0.2"/>
  <cols>
    <col min="1" max="1" width="27.7109375" style="15" customWidth="1"/>
    <col min="2" max="2" width="11.140625" style="15" customWidth="1"/>
    <col min="3" max="4" width="12.42578125" style="15" customWidth="1"/>
    <col min="5" max="5" width="10.5703125" style="15" customWidth="1"/>
    <col min="6" max="6" width="10.140625" style="15" bestFit="1" customWidth="1"/>
    <col min="7" max="7" width="9.140625" style="15" bestFit="1" customWidth="1"/>
    <col min="8" max="8" width="7.5703125" style="15" bestFit="1" customWidth="1"/>
    <col min="9" max="9" width="8" style="15" bestFit="1" customWidth="1"/>
    <col min="10" max="10" width="13.5703125" style="17" customWidth="1"/>
    <col min="11" max="11" width="10.7109375" style="15" customWidth="1"/>
    <col min="12" max="12" width="11.140625" style="15" customWidth="1"/>
    <col min="13" max="13" width="10.28515625" style="15" customWidth="1"/>
    <col min="14" max="14" width="9.7109375" style="15" customWidth="1"/>
    <col min="15" max="15" width="10.42578125" style="15" customWidth="1"/>
    <col min="16" max="16" width="2.85546875" style="15" customWidth="1"/>
    <col min="17" max="17" width="9.140625" style="15"/>
    <col min="18" max="18" width="10.42578125" style="15" customWidth="1"/>
    <col min="19" max="19" width="10.85546875" style="15" customWidth="1"/>
    <col min="20" max="20" width="11.28515625" style="15" customWidth="1"/>
    <col min="21" max="21" width="11.85546875" style="15" customWidth="1"/>
    <col min="22" max="16384" width="9.140625" style="15"/>
  </cols>
  <sheetData>
    <row r="1" spans="1:10" ht="15" x14ac:dyDescent="0.25">
      <c r="A1" s="12" t="s">
        <v>7</v>
      </c>
      <c r="B1" s="13"/>
      <c r="C1" s="14"/>
      <c r="F1" s="16"/>
      <c r="G1" s="16"/>
    </row>
    <row r="2" spans="1:10" ht="15" customHeight="1" x14ac:dyDescent="0.2">
      <c r="A2" s="18" t="s">
        <v>8</v>
      </c>
      <c r="D2" s="19"/>
      <c r="E2" s="147" t="s">
        <v>9</v>
      </c>
      <c r="F2" s="147"/>
      <c r="G2" s="147"/>
    </row>
    <row r="3" spans="1:10" ht="12.75" customHeight="1" x14ac:dyDescent="0.2">
      <c r="A3" s="20" t="s">
        <v>10</v>
      </c>
      <c r="B3" s="21">
        <v>90</v>
      </c>
      <c r="C3" s="15" t="s">
        <v>11</v>
      </c>
      <c r="E3" s="147"/>
      <c r="F3" s="147"/>
      <c r="G3" s="147"/>
    </row>
    <row r="4" spans="1:10" x14ac:dyDescent="0.2">
      <c r="A4" s="20" t="s">
        <v>12</v>
      </c>
      <c r="B4" s="21">
        <v>30</v>
      </c>
      <c r="C4" s="15" t="s">
        <v>11</v>
      </c>
      <c r="D4" s="22"/>
      <c r="E4" s="148" t="s">
        <v>13</v>
      </c>
      <c r="F4" s="149"/>
      <c r="G4" s="149"/>
    </row>
    <row r="5" spans="1:10" x14ac:dyDescent="0.2">
      <c r="A5" s="20" t="s">
        <v>14</v>
      </c>
      <c r="B5" s="21">
        <v>1.5</v>
      </c>
      <c r="C5" s="15" t="s">
        <v>11</v>
      </c>
      <c r="E5" s="149"/>
      <c r="F5" s="149"/>
      <c r="G5" s="149"/>
      <c r="J5" s="23"/>
    </row>
    <row r="6" spans="1:10" x14ac:dyDescent="0.2">
      <c r="A6" s="20" t="s">
        <v>15</v>
      </c>
      <c r="B6" s="24">
        <v>0.3</v>
      </c>
      <c r="C6" s="15" t="s">
        <v>16</v>
      </c>
      <c r="I6" s="25"/>
      <c r="J6" s="23"/>
    </row>
    <row r="7" spans="1:10" x14ac:dyDescent="0.2">
      <c r="A7" s="20" t="s">
        <v>17</v>
      </c>
      <c r="B7" s="21">
        <v>25</v>
      </c>
      <c r="C7" s="15" t="s">
        <v>18</v>
      </c>
      <c r="I7" s="25"/>
      <c r="J7" s="23"/>
    </row>
    <row r="8" spans="1:10" x14ac:dyDescent="0.2">
      <c r="A8" s="20" t="s">
        <v>19</v>
      </c>
      <c r="B8" s="21">
        <v>25</v>
      </c>
      <c r="C8" s="15" t="s">
        <v>18</v>
      </c>
      <c r="I8" s="25"/>
      <c r="J8" s="23"/>
    </row>
    <row r="9" spans="1:10" x14ac:dyDescent="0.2">
      <c r="A9" s="20" t="s">
        <v>20</v>
      </c>
      <c r="B9" s="21">
        <v>50</v>
      </c>
      <c r="C9" s="15" t="s">
        <v>18</v>
      </c>
    </row>
    <row r="10" spans="1:10" x14ac:dyDescent="0.2">
      <c r="A10" s="26" t="s">
        <v>21</v>
      </c>
      <c r="B10" s="27">
        <f>B3*B4*(1-B6)-B7-B8-B9</f>
        <v>1789.9999999999998</v>
      </c>
      <c r="C10" s="18" t="s">
        <v>18</v>
      </c>
    </row>
    <row r="11" spans="1:10" x14ac:dyDescent="0.2">
      <c r="A11" s="26" t="s">
        <v>22</v>
      </c>
      <c r="B11" s="28">
        <f>B10/B5</f>
        <v>1193.3333333333333</v>
      </c>
      <c r="C11" s="18" t="s">
        <v>11</v>
      </c>
    </row>
    <row r="13" spans="1:10" x14ac:dyDescent="0.2">
      <c r="A13" s="26" t="s">
        <v>23</v>
      </c>
    </row>
    <row r="14" spans="1:10" x14ac:dyDescent="0.2">
      <c r="A14" s="20" t="s">
        <v>24</v>
      </c>
      <c r="B14" s="21">
        <v>18</v>
      </c>
      <c r="C14" s="15" t="s">
        <v>25</v>
      </c>
    </row>
    <row r="15" spans="1:10" x14ac:dyDescent="0.2">
      <c r="A15" s="26" t="s">
        <v>26</v>
      </c>
      <c r="B15" s="28">
        <f>B10*B14/12/3</f>
        <v>894.99999999999989</v>
      </c>
      <c r="C15" s="18" t="s">
        <v>27</v>
      </c>
    </row>
    <row r="17" spans="1:13" s="29" customFormat="1" ht="15" x14ac:dyDescent="0.25">
      <c r="A17" s="150" t="s">
        <v>28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</row>
    <row r="18" spans="1:13" x14ac:dyDescent="0.2">
      <c r="A18" s="152" t="s">
        <v>29</v>
      </c>
      <c r="B18" s="143" t="s">
        <v>30</v>
      </c>
      <c r="C18" s="154" t="s">
        <v>31</v>
      </c>
      <c r="D18" s="155"/>
      <c r="E18" s="155"/>
      <c r="F18" s="155"/>
      <c r="G18" s="156"/>
      <c r="I18" s="157" t="s">
        <v>32</v>
      </c>
      <c r="J18" s="158"/>
      <c r="K18" s="158"/>
      <c r="L18" s="158"/>
      <c r="M18" s="159"/>
    </row>
    <row r="19" spans="1:13" ht="51" x14ac:dyDescent="0.2">
      <c r="A19" s="153"/>
      <c r="B19" s="144"/>
      <c r="C19" s="30" t="s">
        <v>33</v>
      </c>
      <c r="D19" s="31" t="s">
        <v>34</v>
      </c>
      <c r="E19" s="31" t="s">
        <v>35</v>
      </c>
      <c r="F19" s="31" t="s">
        <v>36</v>
      </c>
      <c r="G19" s="32" t="s">
        <v>37</v>
      </c>
      <c r="I19" s="33" t="s">
        <v>38</v>
      </c>
      <c r="J19" s="34" t="s">
        <v>39</v>
      </c>
      <c r="K19" s="34" t="s">
        <v>40</v>
      </c>
      <c r="L19" s="35" t="s">
        <v>41</v>
      </c>
      <c r="M19" s="36" t="s">
        <v>42</v>
      </c>
    </row>
    <row r="20" spans="1:13" x14ac:dyDescent="0.2">
      <c r="A20" s="37" t="s">
        <v>43</v>
      </c>
      <c r="B20" s="38">
        <v>0.25</v>
      </c>
      <c r="C20" s="39">
        <v>1.5</v>
      </c>
      <c r="D20" s="40">
        <v>130</v>
      </c>
      <c r="E20" s="40">
        <v>5</v>
      </c>
      <c r="F20" s="41">
        <f t="shared" ref="F20:F32" si="0">IF(B20=0,0,E20/C20)</f>
        <v>3.3333333333333335</v>
      </c>
      <c r="G20" s="42">
        <v>2</v>
      </c>
      <c r="H20" s="43"/>
      <c r="I20" s="44">
        <v>0.01</v>
      </c>
      <c r="J20" s="45">
        <v>1E-3</v>
      </c>
      <c r="K20" s="45">
        <v>1E-3</v>
      </c>
      <c r="L20" s="46">
        <v>1E-3</v>
      </c>
      <c r="M20" s="47">
        <f t="shared" ref="M20:M32" si="1">IF(B20=0,0,SUM(J20:L20)+I20/C20/D20)</f>
        <v>3.0512820512820513E-3</v>
      </c>
    </row>
    <row r="21" spans="1:13" x14ac:dyDescent="0.2">
      <c r="A21" s="37" t="s">
        <v>44</v>
      </c>
      <c r="B21" s="48">
        <v>0.1</v>
      </c>
      <c r="C21" s="49">
        <v>0.75</v>
      </c>
      <c r="D21" s="50">
        <v>90</v>
      </c>
      <c r="E21" s="50">
        <v>3</v>
      </c>
      <c r="F21" s="51">
        <f t="shared" si="0"/>
        <v>4</v>
      </c>
      <c r="G21" s="52">
        <v>1.5</v>
      </c>
      <c r="H21" s="43"/>
      <c r="I21" s="53">
        <v>0.01</v>
      </c>
      <c r="J21" s="54">
        <v>1E-3</v>
      </c>
      <c r="K21" s="54">
        <v>1E-3</v>
      </c>
      <c r="L21" s="55">
        <v>1E-3</v>
      </c>
      <c r="M21" s="56">
        <f t="shared" si="1"/>
        <v>3.1481481481481482E-3</v>
      </c>
    </row>
    <row r="22" spans="1:13" x14ac:dyDescent="0.2">
      <c r="A22" s="37" t="s">
        <v>45</v>
      </c>
      <c r="B22" s="48">
        <v>0.25</v>
      </c>
      <c r="C22" s="49">
        <v>0.25</v>
      </c>
      <c r="D22" s="50">
        <v>45</v>
      </c>
      <c r="E22" s="50">
        <v>0.2</v>
      </c>
      <c r="F22" s="51">
        <f t="shared" si="0"/>
        <v>0.8</v>
      </c>
      <c r="G22" s="52">
        <v>3</v>
      </c>
      <c r="H22" s="43"/>
      <c r="I22" s="53">
        <v>0.01</v>
      </c>
      <c r="J22" s="54">
        <v>1E-3</v>
      </c>
      <c r="K22" s="54">
        <v>1E-3</v>
      </c>
      <c r="L22" s="55">
        <v>1E-3</v>
      </c>
      <c r="M22" s="56">
        <f t="shared" si="1"/>
        <v>3.8888888888888888E-3</v>
      </c>
    </row>
    <row r="23" spans="1:13" x14ac:dyDescent="0.2">
      <c r="A23" s="37" t="s">
        <v>46</v>
      </c>
      <c r="B23" s="48">
        <v>0.25</v>
      </c>
      <c r="C23" s="49">
        <v>1</v>
      </c>
      <c r="D23" s="50">
        <v>90</v>
      </c>
      <c r="E23" s="50">
        <v>1.5</v>
      </c>
      <c r="F23" s="51">
        <f t="shared" si="0"/>
        <v>1.5</v>
      </c>
      <c r="G23" s="52">
        <v>1</v>
      </c>
      <c r="H23" s="43"/>
      <c r="I23" s="53">
        <v>0.01</v>
      </c>
      <c r="J23" s="54">
        <v>1E-3</v>
      </c>
      <c r="K23" s="54">
        <v>1E-3</v>
      </c>
      <c r="L23" s="55">
        <v>1E-3</v>
      </c>
      <c r="M23" s="56">
        <f t="shared" si="1"/>
        <v>3.1111111111111114E-3</v>
      </c>
    </row>
    <row r="24" spans="1:13" x14ac:dyDescent="0.2">
      <c r="A24" s="37" t="s">
        <v>47</v>
      </c>
      <c r="B24" s="48">
        <v>0.15</v>
      </c>
      <c r="C24" s="57">
        <f>1/3</f>
        <v>0.33333333333333331</v>
      </c>
      <c r="D24" s="50">
        <v>120</v>
      </c>
      <c r="E24" s="50">
        <v>3</v>
      </c>
      <c r="F24" s="51">
        <f t="shared" si="0"/>
        <v>9</v>
      </c>
      <c r="G24" s="52">
        <v>1</v>
      </c>
      <c r="H24" s="43"/>
      <c r="I24" s="53">
        <v>0.01</v>
      </c>
      <c r="J24" s="54">
        <v>1E-3</v>
      </c>
      <c r="K24" s="54">
        <v>1E-3</v>
      </c>
      <c r="L24" s="55">
        <v>1E-3</v>
      </c>
      <c r="M24" s="56">
        <f t="shared" si="1"/>
        <v>3.2500000000000003E-3</v>
      </c>
    </row>
    <row r="25" spans="1:13" x14ac:dyDescent="0.2">
      <c r="A25" s="58"/>
      <c r="B25" s="59">
        <v>0</v>
      </c>
      <c r="C25" s="49">
        <v>0</v>
      </c>
      <c r="D25" s="50">
        <v>0</v>
      </c>
      <c r="E25" s="50">
        <v>0</v>
      </c>
      <c r="F25" s="51">
        <f t="shared" si="0"/>
        <v>0</v>
      </c>
      <c r="G25" s="60">
        <v>0</v>
      </c>
      <c r="I25" s="61">
        <v>0</v>
      </c>
      <c r="J25" s="62">
        <v>0</v>
      </c>
      <c r="K25" s="62">
        <v>0</v>
      </c>
      <c r="L25" s="63">
        <v>0</v>
      </c>
      <c r="M25" s="56">
        <f t="shared" si="1"/>
        <v>0</v>
      </c>
    </row>
    <row r="26" spans="1:13" x14ac:dyDescent="0.2">
      <c r="A26" s="58"/>
      <c r="B26" s="59">
        <v>0</v>
      </c>
      <c r="C26" s="49">
        <v>0</v>
      </c>
      <c r="D26" s="50">
        <v>0</v>
      </c>
      <c r="E26" s="50">
        <v>0</v>
      </c>
      <c r="F26" s="51">
        <f t="shared" si="0"/>
        <v>0</v>
      </c>
      <c r="G26" s="60">
        <v>0</v>
      </c>
      <c r="I26" s="61">
        <v>0</v>
      </c>
      <c r="J26" s="62">
        <v>0</v>
      </c>
      <c r="K26" s="62">
        <v>0</v>
      </c>
      <c r="L26" s="60">
        <v>0</v>
      </c>
      <c r="M26" s="56">
        <f t="shared" si="1"/>
        <v>0</v>
      </c>
    </row>
    <row r="27" spans="1:13" x14ac:dyDescent="0.2">
      <c r="A27" s="58"/>
      <c r="B27" s="59">
        <v>0</v>
      </c>
      <c r="C27" s="49">
        <v>0</v>
      </c>
      <c r="D27" s="50">
        <v>0</v>
      </c>
      <c r="E27" s="50">
        <v>0</v>
      </c>
      <c r="F27" s="51">
        <f t="shared" si="0"/>
        <v>0</v>
      </c>
      <c r="G27" s="60">
        <v>0</v>
      </c>
      <c r="I27" s="61">
        <v>0</v>
      </c>
      <c r="J27" s="62">
        <v>0</v>
      </c>
      <c r="K27" s="62">
        <v>0</v>
      </c>
      <c r="L27" s="60">
        <v>0</v>
      </c>
      <c r="M27" s="56">
        <f t="shared" si="1"/>
        <v>0</v>
      </c>
    </row>
    <row r="28" spans="1:13" x14ac:dyDescent="0.2">
      <c r="A28" s="58"/>
      <c r="B28" s="59">
        <v>0</v>
      </c>
      <c r="C28" s="49">
        <v>0</v>
      </c>
      <c r="D28" s="50">
        <v>0</v>
      </c>
      <c r="E28" s="50">
        <v>0</v>
      </c>
      <c r="F28" s="51">
        <f t="shared" si="0"/>
        <v>0</v>
      </c>
      <c r="G28" s="60">
        <v>0</v>
      </c>
      <c r="I28" s="61">
        <v>0</v>
      </c>
      <c r="J28" s="62">
        <v>0</v>
      </c>
      <c r="K28" s="62">
        <v>0</v>
      </c>
      <c r="L28" s="60">
        <v>0</v>
      </c>
      <c r="M28" s="56">
        <f t="shared" si="1"/>
        <v>0</v>
      </c>
    </row>
    <row r="29" spans="1:13" x14ac:dyDescent="0.2">
      <c r="A29" s="58"/>
      <c r="B29" s="59">
        <v>0</v>
      </c>
      <c r="C29" s="49">
        <v>0</v>
      </c>
      <c r="D29" s="50">
        <v>0</v>
      </c>
      <c r="E29" s="50">
        <v>0</v>
      </c>
      <c r="F29" s="51">
        <f t="shared" si="0"/>
        <v>0</v>
      </c>
      <c r="G29" s="60">
        <v>0</v>
      </c>
      <c r="I29" s="61">
        <v>0</v>
      </c>
      <c r="J29" s="62">
        <v>0</v>
      </c>
      <c r="K29" s="62">
        <v>0</v>
      </c>
      <c r="L29" s="60">
        <v>0</v>
      </c>
      <c r="M29" s="56">
        <f t="shared" si="1"/>
        <v>0</v>
      </c>
    </row>
    <row r="30" spans="1:13" x14ac:dyDescent="0.2">
      <c r="A30" s="58"/>
      <c r="B30" s="59">
        <v>0</v>
      </c>
      <c r="C30" s="49">
        <v>0</v>
      </c>
      <c r="D30" s="50">
        <v>0</v>
      </c>
      <c r="E30" s="50">
        <v>0</v>
      </c>
      <c r="F30" s="51">
        <f t="shared" si="0"/>
        <v>0</v>
      </c>
      <c r="G30" s="60">
        <v>0</v>
      </c>
      <c r="I30" s="61">
        <v>0</v>
      </c>
      <c r="J30" s="62">
        <v>0</v>
      </c>
      <c r="K30" s="62">
        <v>0</v>
      </c>
      <c r="L30" s="60">
        <v>0</v>
      </c>
      <c r="M30" s="56">
        <f t="shared" si="1"/>
        <v>0</v>
      </c>
    </row>
    <row r="31" spans="1:13" x14ac:dyDescent="0.2">
      <c r="A31" s="58"/>
      <c r="B31" s="59">
        <v>0</v>
      </c>
      <c r="C31" s="49">
        <v>0</v>
      </c>
      <c r="D31" s="50">
        <v>0</v>
      </c>
      <c r="E31" s="50">
        <v>0</v>
      </c>
      <c r="F31" s="51">
        <f t="shared" si="0"/>
        <v>0</v>
      </c>
      <c r="G31" s="60">
        <v>0</v>
      </c>
      <c r="I31" s="61">
        <v>0</v>
      </c>
      <c r="J31" s="62">
        <v>0</v>
      </c>
      <c r="K31" s="62">
        <v>0</v>
      </c>
      <c r="L31" s="60">
        <v>0</v>
      </c>
      <c r="M31" s="56">
        <f t="shared" si="1"/>
        <v>0</v>
      </c>
    </row>
    <row r="32" spans="1:13" x14ac:dyDescent="0.2">
      <c r="A32" s="64"/>
      <c r="B32" s="65">
        <v>0</v>
      </c>
      <c r="C32" s="66">
        <v>0</v>
      </c>
      <c r="D32" s="67">
        <v>0</v>
      </c>
      <c r="E32" s="67">
        <v>0</v>
      </c>
      <c r="F32" s="68">
        <f t="shared" si="0"/>
        <v>0</v>
      </c>
      <c r="G32" s="69">
        <v>0</v>
      </c>
      <c r="I32" s="70">
        <v>0</v>
      </c>
      <c r="J32" s="71">
        <v>0</v>
      </c>
      <c r="K32" s="71">
        <v>0</v>
      </c>
      <c r="L32" s="69">
        <v>0</v>
      </c>
      <c r="M32" s="72">
        <f t="shared" si="1"/>
        <v>0</v>
      </c>
    </row>
    <row r="35" spans="1:9" ht="15" x14ac:dyDescent="0.25">
      <c r="A35" s="139" t="s">
        <v>48</v>
      </c>
      <c r="B35" s="140"/>
      <c r="C35" s="140"/>
      <c r="D35" s="140"/>
      <c r="E35" s="140"/>
      <c r="F35" s="140"/>
      <c r="G35" s="140"/>
      <c r="H35" s="140"/>
      <c r="I35" s="140"/>
    </row>
    <row r="36" spans="1:9" x14ac:dyDescent="0.2">
      <c r="A36" s="73" t="s">
        <v>7</v>
      </c>
    </row>
    <row r="37" spans="1:9" x14ac:dyDescent="0.2">
      <c r="A37" s="141" t="s">
        <v>29</v>
      </c>
      <c r="B37" s="143" t="s">
        <v>30</v>
      </c>
      <c r="C37" s="143" t="s">
        <v>49</v>
      </c>
      <c r="D37" s="145" t="s">
        <v>50</v>
      </c>
      <c r="E37" s="146"/>
      <c r="F37" s="145" t="s">
        <v>51</v>
      </c>
      <c r="G37" s="146"/>
      <c r="H37" s="145" t="s">
        <v>52</v>
      </c>
      <c r="I37" s="146"/>
    </row>
    <row r="38" spans="1:9" ht="25.5" x14ac:dyDescent="0.2">
      <c r="A38" s="142"/>
      <c r="B38" s="144"/>
      <c r="C38" s="144"/>
      <c r="D38" s="74" t="s">
        <v>53</v>
      </c>
      <c r="E38" s="75" t="s">
        <v>54</v>
      </c>
      <c r="F38" s="74" t="s">
        <v>55</v>
      </c>
      <c r="G38" s="75" t="s">
        <v>56</v>
      </c>
      <c r="H38" s="74" t="s">
        <v>55</v>
      </c>
      <c r="I38" s="75" t="s">
        <v>56</v>
      </c>
    </row>
    <row r="39" spans="1:9" x14ac:dyDescent="0.2">
      <c r="A39" s="76" t="str">
        <f>'Worksheet #17 Planning'!A20</f>
        <v>Tomatoes</v>
      </c>
      <c r="B39" s="77">
        <f>'Worksheet #17 Planning'!B20</f>
        <v>0.25</v>
      </c>
      <c r="C39" s="78">
        <f>'Worksheet #17 Planning'!B$11*B39</f>
        <v>298.33333333333331</v>
      </c>
      <c r="D39" s="79">
        <f>IF(B39=0,0,'Worksheet #17 Planning'!F20*C39*0.75*365/'Worksheet #17 Planning'!D20)</f>
        <v>2094.0705128205132</v>
      </c>
      <c r="E39" s="79">
        <f>IF(B39=0,0,'Worksheet #17 Planning'!F20*C39*365/'Worksheet #17 Planning'!D20)</f>
        <v>2792.0940170940171</v>
      </c>
      <c r="F39" s="80">
        <f>D39*'Worksheet #17 Planning'!G$20</f>
        <v>4188.1410256410263</v>
      </c>
      <c r="G39" s="81">
        <f>E39*'Worksheet #17 Planning'!G20</f>
        <v>5584.1880341880342</v>
      </c>
      <c r="H39" s="82">
        <f>B39*'Worksheet #17 Planning'!$B$10*0.75*365*'Worksheet #17 Planning'!M20</f>
        <v>373.7915865384615</v>
      </c>
      <c r="I39" s="83">
        <f>B39*'Worksheet #17 Planning'!$B$10*365*'Worksheet #17 Planning'!M20</f>
        <v>498.38878205128196</v>
      </c>
    </row>
    <row r="40" spans="1:9" x14ac:dyDescent="0.2">
      <c r="A40" s="84" t="str">
        <f>'Worksheet #17 Planning'!A21</f>
        <v>Strawberries</v>
      </c>
      <c r="B40" s="85">
        <f>'Worksheet #17 Planning'!B21</f>
        <v>0.1</v>
      </c>
      <c r="C40" s="86">
        <f>'Worksheet #17 Planning'!B$11*B40</f>
        <v>119.33333333333333</v>
      </c>
      <c r="D40" s="87">
        <f>IF(B40=0,0,'Worksheet #17 Planning'!F21*C40*0.75*365/'Worksheet #17 Planning'!D21)</f>
        <v>1451.8888888888889</v>
      </c>
      <c r="E40" s="88">
        <f>IF(B40=0,0,'Worksheet #17 Planning'!F21*C40*365/'Worksheet #17 Planning'!D21)</f>
        <v>1935.8518518518517</v>
      </c>
      <c r="F40" s="89">
        <f>D40*'Worksheet #17 Planning'!G$20</f>
        <v>2903.7777777777778</v>
      </c>
      <c r="G40" s="90">
        <f>E40*'Worksheet #17 Planning'!G21</f>
        <v>2903.7777777777774</v>
      </c>
      <c r="H40" s="91">
        <f>B40*'Worksheet #17 Planning'!$B$10*0.75*365*'Worksheet #17 Planning'!M21</f>
        <v>154.26319444444445</v>
      </c>
      <c r="I40" s="92">
        <f>B40*'Worksheet #17 Planning'!$B$10*365*'Worksheet #17 Planning'!M21</f>
        <v>205.68425925925925</v>
      </c>
    </row>
    <row r="41" spans="1:9" x14ac:dyDescent="0.2">
      <c r="A41" s="84" t="str">
        <f>'Worksheet #17 Planning'!A22</f>
        <v>Salad Greens</v>
      </c>
      <c r="B41" s="85">
        <f>'Worksheet #17 Planning'!B22</f>
        <v>0.25</v>
      </c>
      <c r="C41" s="86">
        <f>'Worksheet #17 Planning'!B$11*B41</f>
        <v>298.33333333333331</v>
      </c>
      <c r="D41" s="87">
        <f>IF(B41=0,0,'Worksheet #17 Planning'!F22*C41*0.75*365/'Worksheet #17 Planning'!D22)</f>
        <v>1451.8888888888889</v>
      </c>
      <c r="E41" s="88">
        <f>IF(B41=0,0,'Worksheet #17 Planning'!F22*C41*365/'Worksheet #17 Planning'!D22)</f>
        <v>1935.8518518518517</v>
      </c>
      <c r="F41" s="89">
        <f>D41*'Worksheet #17 Planning'!G$20</f>
        <v>2903.7777777777778</v>
      </c>
      <c r="G41" s="90">
        <f>E41*'Worksheet #17 Planning'!G22</f>
        <v>5807.5555555555547</v>
      </c>
      <c r="H41" s="91">
        <f>B41*'Worksheet #17 Planning'!$B$10*0.75*365*'Worksheet #17 Planning'!M22</f>
        <v>476.40104166666657</v>
      </c>
      <c r="I41" s="92">
        <f>B41*'Worksheet #17 Planning'!$B$10*365*'Worksheet #17 Planning'!M22</f>
        <v>635.2013888888888</v>
      </c>
    </row>
    <row r="42" spans="1:9" x14ac:dyDescent="0.2">
      <c r="A42" s="84" t="str">
        <f>'Worksheet #17 Planning'!A23</f>
        <v>Collards</v>
      </c>
      <c r="B42" s="85">
        <f>'Worksheet #17 Planning'!B23</f>
        <v>0.25</v>
      </c>
      <c r="C42" s="86">
        <f>'Worksheet #17 Planning'!B$11*B42</f>
        <v>298.33333333333331</v>
      </c>
      <c r="D42" s="87">
        <f>IF(B42=0,0,'Worksheet #17 Planning'!F23*C42*0.75*365/'Worksheet #17 Planning'!D23)</f>
        <v>1361.1458333333333</v>
      </c>
      <c r="E42" s="88">
        <f>IF(B42=0,0,'Worksheet #17 Planning'!F23*C42*365/'Worksheet #17 Planning'!D23)</f>
        <v>1814.8611111111111</v>
      </c>
      <c r="F42" s="89">
        <f>D42*'Worksheet #17 Planning'!G$20</f>
        <v>2722.2916666666665</v>
      </c>
      <c r="G42" s="90">
        <f>E42*'Worksheet #17 Planning'!G23</f>
        <v>1814.8611111111111</v>
      </c>
      <c r="H42" s="91">
        <f>B42*'Worksheet #17 Planning'!$B$10*0.75*365*'Worksheet #17 Planning'!M23</f>
        <v>381.12083333333334</v>
      </c>
      <c r="I42" s="92">
        <f>B42*'Worksheet #17 Planning'!$B$10*365*'Worksheet #17 Planning'!M23</f>
        <v>508.16111111111104</v>
      </c>
    </row>
    <row r="43" spans="1:9" x14ac:dyDescent="0.2">
      <c r="A43" s="84" t="str">
        <f>'Worksheet #17 Planning'!A24</f>
        <v>Beets</v>
      </c>
      <c r="B43" s="85">
        <f>'Worksheet #17 Planning'!B24</f>
        <v>0.15</v>
      </c>
      <c r="C43" s="86">
        <f>'Worksheet #17 Planning'!B$11*B43</f>
        <v>178.99999999999997</v>
      </c>
      <c r="D43" s="87">
        <f>IF(B43=0,0,'Worksheet #17 Planning'!F24*C43*0.75*365/'Worksheet #17 Planning'!D24)</f>
        <v>3675.0937499999995</v>
      </c>
      <c r="E43" s="88">
        <f>IF(B43=0,0,'Worksheet #17 Planning'!F24*C43*365/'Worksheet #17 Planning'!D24)</f>
        <v>4900.1249999999991</v>
      </c>
      <c r="F43" s="89">
        <f>D43*'Worksheet #17 Planning'!G$20</f>
        <v>7350.1874999999991</v>
      </c>
      <c r="G43" s="90">
        <f>E43*'Worksheet #17 Planning'!G24</f>
        <v>4900.1249999999991</v>
      </c>
      <c r="H43" s="91">
        <f>B43*'Worksheet #17 Planning'!$B$10*0.75*365*'Worksheet #17 Planning'!M24</f>
        <v>238.88109374999996</v>
      </c>
      <c r="I43" s="92">
        <f>B43*'Worksheet #17 Planning'!$B$10*365*'Worksheet #17 Planning'!M24</f>
        <v>318.50812500000001</v>
      </c>
    </row>
    <row r="44" spans="1:9" x14ac:dyDescent="0.2">
      <c r="A44" s="84">
        <f>'Worksheet #17 Planning'!A25</f>
        <v>0</v>
      </c>
      <c r="B44" s="85">
        <f>'Worksheet #17 Planning'!B25</f>
        <v>0</v>
      </c>
      <c r="C44" s="86">
        <f>'Worksheet #17 Planning'!B$11*B44</f>
        <v>0</v>
      </c>
      <c r="D44" s="87">
        <f>IF(B44=0,0,'Worksheet #17 Planning'!F25*C44*0.75*365/'Worksheet #17 Planning'!D25)</f>
        <v>0</v>
      </c>
      <c r="E44" s="88">
        <f>IF(B44=0,0,'Worksheet #17 Planning'!F25*C44*365/'Worksheet #17 Planning'!D25)</f>
        <v>0</v>
      </c>
      <c r="F44" s="89">
        <f>D44*'Worksheet #17 Planning'!G$20</f>
        <v>0</v>
      </c>
      <c r="G44" s="90">
        <f>E44*'Worksheet #17 Planning'!G25</f>
        <v>0</v>
      </c>
      <c r="H44" s="91">
        <f>B44*'Worksheet #17 Planning'!$B$10*0.75*365*'Worksheet #17 Planning'!M25</f>
        <v>0</v>
      </c>
      <c r="I44" s="92">
        <f>B44*'Worksheet #17 Planning'!$B$10*365*'Worksheet #17 Planning'!M25</f>
        <v>0</v>
      </c>
    </row>
    <row r="45" spans="1:9" x14ac:dyDescent="0.2">
      <c r="A45" s="84">
        <f>'Worksheet #17 Planning'!A26</f>
        <v>0</v>
      </c>
      <c r="B45" s="85">
        <f>'Worksheet #17 Planning'!B26</f>
        <v>0</v>
      </c>
      <c r="C45" s="86">
        <f>'Worksheet #17 Planning'!B$11*B45</f>
        <v>0</v>
      </c>
      <c r="D45" s="87">
        <f>IF(B45=0,0,'Worksheet #17 Planning'!F26*C45*0.75*365/'Worksheet #17 Planning'!D26)</f>
        <v>0</v>
      </c>
      <c r="E45" s="88">
        <f>IF(B45=0,0,'Worksheet #17 Planning'!F26*C45*365/'Worksheet #17 Planning'!D26)</f>
        <v>0</v>
      </c>
      <c r="F45" s="89">
        <f>D45*'Worksheet #17 Planning'!G$20</f>
        <v>0</v>
      </c>
      <c r="G45" s="90">
        <f>E45*'Worksheet #17 Planning'!G26</f>
        <v>0</v>
      </c>
      <c r="H45" s="91">
        <f>B45*'Worksheet #17 Planning'!$B$10*0.75*365*'Worksheet #17 Planning'!M26</f>
        <v>0</v>
      </c>
      <c r="I45" s="92">
        <f>B45*'Worksheet #17 Planning'!$B$10*365*'Worksheet #17 Planning'!M26</f>
        <v>0</v>
      </c>
    </row>
    <row r="46" spans="1:9" x14ac:dyDescent="0.2">
      <c r="A46" s="84">
        <f>'Worksheet #17 Planning'!A27</f>
        <v>0</v>
      </c>
      <c r="B46" s="85">
        <f>'Worksheet #17 Planning'!B27</f>
        <v>0</v>
      </c>
      <c r="C46" s="86">
        <f>'Worksheet #17 Planning'!B$11*B46</f>
        <v>0</v>
      </c>
      <c r="D46" s="87">
        <f>IF(B46=0,0,'Worksheet #17 Planning'!F27*C46*0.75*365/'Worksheet #17 Planning'!D27)</f>
        <v>0</v>
      </c>
      <c r="E46" s="88">
        <f>IF(B46=0,0,'Worksheet #17 Planning'!F27*C46*365/'Worksheet #17 Planning'!D27)</f>
        <v>0</v>
      </c>
      <c r="F46" s="89">
        <f>D46*'Worksheet #17 Planning'!G$20</f>
        <v>0</v>
      </c>
      <c r="G46" s="90">
        <f>E46*'Worksheet #17 Planning'!G27</f>
        <v>0</v>
      </c>
      <c r="H46" s="91">
        <f>B46*'Worksheet #17 Planning'!$B$10*0.75*365*'Worksheet #17 Planning'!M27</f>
        <v>0</v>
      </c>
      <c r="I46" s="92">
        <f>B46*'Worksheet #17 Planning'!$B$10*365*'Worksheet #17 Planning'!M27</f>
        <v>0</v>
      </c>
    </row>
    <row r="47" spans="1:9" x14ac:dyDescent="0.2">
      <c r="A47" s="84">
        <f>'Worksheet #17 Planning'!A28</f>
        <v>0</v>
      </c>
      <c r="B47" s="85">
        <f>'Worksheet #17 Planning'!B28</f>
        <v>0</v>
      </c>
      <c r="C47" s="86">
        <f>'Worksheet #17 Planning'!B$11*B47</f>
        <v>0</v>
      </c>
      <c r="D47" s="87">
        <f>IF(B47=0,0,'Worksheet #17 Planning'!F28*C47*0.75*365/'Worksheet #17 Planning'!D28)</f>
        <v>0</v>
      </c>
      <c r="E47" s="88">
        <f>IF(B47=0,0,'Worksheet #17 Planning'!F28*C47*365/'Worksheet #17 Planning'!D28)</f>
        <v>0</v>
      </c>
      <c r="F47" s="89">
        <f>D47*'Worksheet #17 Planning'!G$20</f>
        <v>0</v>
      </c>
      <c r="G47" s="90">
        <f>E47*'Worksheet #17 Planning'!G28</f>
        <v>0</v>
      </c>
      <c r="H47" s="91">
        <f>B47*'Worksheet #17 Planning'!$B$10*0.75*365*'Worksheet #17 Planning'!M28</f>
        <v>0</v>
      </c>
      <c r="I47" s="92">
        <f>B47*'Worksheet #17 Planning'!$B$10*365*'Worksheet #17 Planning'!M28</f>
        <v>0</v>
      </c>
    </row>
    <row r="48" spans="1:9" x14ac:dyDescent="0.2">
      <c r="A48" s="84">
        <f>'Worksheet #17 Planning'!A29</f>
        <v>0</v>
      </c>
      <c r="B48" s="85">
        <f>'Worksheet #17 Planning'!B29</f>
        <v>0</v>
      </c>
      <c r="C48" s="86">
        <f>'Worksheet #17 Planning'!B$11*B48</f>
        <v>0</v>
      </c>
      <c r="D48" s="87">
        <f>IF(B48=0,0,'Worksheet #17 Planning'!F29*C48*0.75*365/'Worksheet #17 Planning'!D29)</f>
        <v>0</v>
      </c>
      <c r="E48" s="88">
        <f>IF(B48=0,0,'Worksheet #17 Planning'!F29*C48*365/'Worksheet #17 Planning'!D29)</f>
        <v>0</v>
      </c>
      <c r="F48" s="89">
        <f>D48*'Worksheet #17 Planning'!G$20</f>
        <v>0</v>
      </c>
      <c r="G48" s="90">
        <f>E48*'Worksheet #17 Planning'!G29</f>
        <v>0</v>
      </c>
      <c r="H48" s="91">
        <f>B48*'Worksheet #17 Planning'!$B$10*0.75*365*'Worksheet #17 Planning'!M29</f>
        <v>0</v>
      </c>
      <c r="I48" s="92">
        <f>B48*'Worksheet #17 Planning'!$B$10*365*'Worksheet #17 Planning'!M29</f>
        <v>0</v>
      </c>
    </row>
    <row r="49" spans="1:9" x14ac:dyDescent="0.2">
      <c r="A49" s="84">
        <f>'Worksheet #17 Planning'!A30</f>
        <v>0</v>
      </c>
      <c r="B49" s="85">
        <f>'Worksheet #17 Planning'!B30</f>
        <v>0</v>
      </c>
      <c r="C49" s="86">
        <f>'Worksheet #17 Planning'!B$11*B49</f>
        <v>0</v>
      </c>
      <c r="D49" s="87">
        <f>IF(B49=0,0,'Worksheet #17 Planning'!F30*C49*0.75*365/'Worksheet #17 Planning'!D30)</f>
        <v>0</v>
      </c>
      <c r="E49" s="88">
        <f>IF(B49=0,0,'Worksheet #17 Planning'!F30*C49*365/'Worksheet #17 Planning'!D30)</f>
        <v>0</v>
      </c>
      <c r="F49" s="89">
        <f>D49*'Worksheet #17 Planning'!G$20</f>
        <v>0</v>
      </c>
      <c r="G49" s="90">
        <f>E49*'Worksheet #17 Planning'!G30</f>
        <v>0</v>
      </c>
      <c r="H49" s="91">
        <f>B49*'Worksheet #17 Planning'!$B$10*0.75*365*'Worksheet #17 Planning'!M30</f>
        <v>0</v>
      </c>
      <c r="I49" s="92">
        <f>B49*'Worksheet #17 Planning'!$B$10*365*'Worksheet #17 Planning'!M30</f>
        <v>0</v>
      </c>
    </row>
    <row r="50" spans="1:9" x14ac:dyDescent="0.2">
      <c r="A50" s="84">
        <f>'Worksheet #17 Planning'!A31</f>
        <v>0</v>
      </c>
      <c r="B50" s="85">
        <f>'Worksheet #17 Planning'!B31</f>
        <v>0</v>
      </c>
      <c r="C50" s="86">
        <f>'Worksheet #17 Planning'!B$11*B50</f>
        <v>0</v>
      </c>
      <c r="D50" s="87">
        <f>IF(B50=0,0,'Worksheet #17 Planning'!F31*C50*0.75*365/'Worksheet #17 Planning'!D31)</f>
        <v>0</v>
      </c>
      <c r="E50" s="88">
        <f>IF(B50=0,0,'Worksheet #17 Planning'!F31*C50*365/'Worksheet #17 Planning'!D31)</f>
        <v>0</v>
      </c>
      <c r="F50" s="89">
        <f>D50*'Worksheet #17 Planning'!G$20</f>
        <v>0</v>
      </c>
      <c r="G50" s="90">
        <f>E50*'Worksheet #17 Planning'!G31</f>
        <v>0</v>
      </c>
      <c r="H50" s="91">
        <f>B50*'Worksheet #17 Planning'!$B$10*0.75*365*'Worksheet #17 Planning'!M31</f>
        <v>0</v>
      </c>
      <c r="I50" s="92">
        <f>B50*'Worksheet #17 Planning'!$B$10*365*'Worksheet #17 Planning'!M31</f>
        <v>0</v>
      </c>
    </row>
    <row r="51" spans="1:9" x14ac:dyDescent="0.2">
      <c r="A51" s="93">
        <f>'Worksheet #17 Planning'!A32</f>
        <v>0</v>
      </c>
      <c r="B51" s="94">
        <f>'Worksheet #17 Planning'!B32</f>
        <v>0</v>
      </c>
      <c r="C51" s="95">
        <f>'Worksheet #17 Planning'!B$11*B51</f>
        <v>0</v>
      </c>
      <c r="D51" s="96">
        <f>IF(B51=0,0,'Worksheet #17 Planning'!F32*C51*0.75*365/'Worksheet #17 Planning'!D32)</f>
        <v>0</v>
      </c>
      <c r="E51" s="97">
        <f>IF(B51=0,0,'Worksheet #17 Planning'!F32*C51*365/'Worksheet #17 Planning'!D32)</f>
        <v>0</v>
      </c>
      <c r="F51" s="98">
        <f>D51*'Worksheet #17 Planning'!G$20</f>
        <v>0</v>
      </c>
      <c r="G51" s="99">
        <f>E51*'Worksheet #17 Planning'!G32</f>
        <v>0</v>
      </c>
      <c r="H51" s="100">
        <f>B51*'Worksheet #17 Planning'!$B$10*0.75*365*'Worksheet #17 Planning'!M32</f>
        <v>0</v>
      </c>
      <c r="I51" s="101">
        <f>B51*'Worksheet #17 Planning'!$B$10*365*'Worksheet #17 Planning'!M32</f>
        <v>0</v>
      </c>
    </row>
    <row r="52" spans="1:9" x14ac:dyDescent="0.2">
      <c r="A52" s="102"/>
      <c r="B52" s="103">
        <f>SUM(B39:B51)</f>
        <v>1</v>
      </c>
      <c r="C52" s="104">
        <f>SUM(C39:C51)</f>
        <v>1193.3333333333333</v>
      </c>
      <c r="F52" s="105">
        <f>SUM(F39:F51)</f>
        <v>20068.175747863246</v>
      </c>
      <c r="G52" s="106">
        <f>SUM(G39:G51)</f>
        <v>21010.507478632477</v>
      </c>
      <c r="H52" s="105">
        <f>SUM(H39:H51)</f>
        <v>1624.457749732906</v>
      </c>
      <c r="I52" s="106">
        <f>SUM(I39:I51)</f>
        <v>2165.9436663105407</v>
      </c>
    </row>
  </sheetData>
  <sheetProtection password="CA47" sheet="1" objects="1" scenarios="1"/>
  <mergeCells count="14">
    <mergeCell ref="E2:G3"/>
    <mergeCell ref="E4:G5"/>
    <mergeCell ref="A17:M17"/>
    <mergeCell ref="A18:A19"/>
    <mergeCell ref="B18:B19"/>
    <mergeCell ref="C18:G18"/>
    <mergeCell ref="I18:M18"/>
    <mergeCell ref="A35:I35"/>
    <mergeCell ref="A37:A38"/>
    <mergeCell ref="B37:B38"/>
    <mergeCell ref="C37:C38"/>
    <mergeCell ref="D37:E37"/>
    <mergeCell ref="F37:G37"/>
    <mergeCell ref="H37:I37"/>
  </mergeCells>
  <pageMargins left="0.7" right="0.7" top="0.75" bottom="0.75" header="0.3" footer="0.3"/>
  <pageSetup scale="58" orientation="landscape" r:id="rId1"/>
  <headerFooter>
    <oddHeader xml:space="preserve">&amp;C&amp;"-,Bold"&amp;12Urban Farm Business Plan &amp;A&amp;"-,Regular"&amp;11
</oddHeader>
    <oddFooter>&amp;C&amp;8Contract No. EP-W-07-023
EPA-905-K-11-002
May 2011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85" zoomScaleNormal="85" zoomScalePageLayoutView="40" workbookViewId="0">
      <selection activeCell="J37" sqref="J37"/>
    </sheetView>
  </sheetViews>
  <sheetFormatPr defaultRowHeight="15" x14ac:dyDescent="0.25"/>
  <cols>
    <col min="1" max="4" width="2.7109375" style="112" customWidth="1"/>
    <col min="5" max="5" width="29.85546875" style="121" customWidth="1"/>
    <col min="6" max="6" width="10.5703125" style="113" customWidth="1"/>
    <col min="7" max="7" width="11.85546875" style="113" customWidth="1"/>
    <col min="8" max="9" width="11.5703125" style="113" customWidth="1"/>
    <col min="10" max="10" width="10.5703125" style="113" customWidth="1"/>
    <col min="11" max="11" width="73.28515625" style="112" customWidth="1"/>
    <col min="12" max="16384" width="9.140625" style="112"/>
  </cols>
  <sheetData>
    <row r="1" spans="1:11" ht="15.75" x14ac:dyDescent="0.25">
      <c r="A1" s="107" t="s">
        <v>57</v>
      </c>
      <c r="B1" s="108"/>
      <c r="C1" s="108"/>
      <c r="D1" s="108"/>
      <c r="E1" s="109"/>
      <c r="F1" s="110" t="s">
        <v>58</v>
      </c>
      <c r="G1" s="110" t="s">
        <v>59</v>
      </c>
      <c r="H1" s="110" t="s">
        <v>60</v>
      </c>
      <c r="I1" s="110" t="s">
        <v>61</v>
      </c>
      <c r="J1" s="110" t="s">
        <v>62</v>
      </c>
      <c r="K1" s="111" t="s">
        <v>63</v>
      </c>
    </row>
    <row r="2" spans="1:11" ht="15.75" x14ac:dyDescent="0.25">
      <c r="A2" s="108"/>
      <c r="B2" s="108"/>
      <c r="C2" s="108"/>
      <c r="D2" s="108"/>
      <c r="E2" s="109"/>
      <c r="F2" s="110"/>
      <c r="G2" s="110"/>
      <c r="H2" s="110"/>
      <c r="I2" s="110"/>
      <c r="J2" s="110"/>
      <c r="K2" s="108" t="s">
        <v>64</v>
      </c>
    </row>
    <row r="3" spans="1:11" x14ac:dyDescent="0.25">
      <c r="A3" s="108" t="s">
        <v>65</v>
      </c>
      <c r="B3" s="108"/>
      <c r="C3" s="108"/>
      <c r="D3" s="108"/>
      <c r="E3" s="109"/>
      <c r="K3" s="114" t="s">
        <v>66</v>
      </c>
    </row>
    <row r="4" spans="1:11" x14ac:dyDescent="0.25">
      <c r="A4" s="108"/>
      <c r="B4" s="108" t="s">
        <v>67</v>
      </c>
      <c r="C4" s="108"/>
      <c r="D4" s="108"/>
      <c r="E4" s="109"/>
    </row>
    <row r="5" spans="1:11" x14ac:dyDescent="0.25">
      <c r="A5" s="108"/>
      <c r="B5" s="108"/>
      <c r="C5" s="108" t="s">
        <v>68</v>
      </c>
      <c r="D5" s="108"/>
      <c r="E5" s="109"/>
    </row>
    <row r="6" spans="1:11" x14ac:dyDescent="0.25">
      <c r="A6" s="108"/>
      <c r="B6" s="108"/>
      <c r="C6" s="108" t="s">
        <v>69</v>
      </c>
      <c r="D6" s="108"/>
      <c r="E6" s="109"/>
    </row>
    <row r="7" spans="1:11" x14ac:dyDescent="0.25">
      <c r="A7" s="108"/>
      <c r="B7" s="108"/>
      <c r="C7" s="108" t="s">
        <v>20</v>
      </c>
      <c r="D7" s="108"/>
      <c r="E7" s="109"/>
    </row>
    <row r="8" spans="1:11" x14ac:dyDescent="0.25">
      <c r="A8" s="108"/>
      <c r="B8" s="108"/>
      <c r="C8" s="108"/>
      <c r="D8" s="108"/>
      <c r="E8" s="109" t="s">
        <v>70</v>
      </c>
      <c r="F8" s="115">
        <f>SUM(F3:F7)</f>
        <v>0</v>
      </c>
      <c r="G8" s="115">
        <f>SUM(G3:G7)</f>
        <v>0</v>
      </c>
      <c r="H8" s="115">
        <f>SUM(H3:H7)</f>
        <v>0</v>
      </c>
      <c r="I8" s="115">
        <f>SUM(I3:I7)</f>
        <v>0</v>
      </c>
      <c r="J8" s="115">
        <f>SUM(J3:J7)</f>
        <v>0</v>
      </c>
    </row>
    <row r="9" spans="1:11" x14ac:dyDescent="0.25">
      <c r="A9" s="108"/>
      <c r="B9" s="108"/>
      <c r="C9" s="108"/>
      <c r="D9" s="108"/>
      <c r="E9" s="109"/>
    </row>
    <row r="10" spans="1:11" x14ac:dyDescent="0.25">
      <c r="A10" s="108"/>
      <c r="B10" s="116" t="s">
        <v>71</v>
      </c>
      <c r="C10" s="108"/>
      <c r="D10" s="108"/>
      <c r="E10" s="109"/>
    </row>
    <row r="11" spans="1:11" x14ac:dyDescent="0.25">
      <c r="A11" s="108"/>
      <c r="B11" s="108"/>
      <c r="C11" s="116" t="s">
        <v>71</v>
      </c>
      <c r="D11" s="108"/>
      <c r="E11" s="109"/>
    </row>
    <row r="12" spans="1:11" x14ac:dyDescent="0.25">
      <c r="A12" s="108"/>
      <c r="B12" s="108"/>
      <c r="C12" s="108"/>
      <c r="D12" s="108"/>
      <c r="E12" s="109" t="s">
        <v>72</v>
      </c>
      <c r="F12" s="115">
        <f>SUM(F11)</f>
        <v>0</v>
      </c>
      <c r="G12" s="115">
        <f t="shared" ref="G12:J12" si="0">SUM(G11)</f>
        <v>0</v>
      </c>
      <c r="H12" s="115">
        <f t="shared" si="0"/>
        <v>0</v>
      </c>
      <c r="I12" s="115">
        <f t="shared" si="0"/>
        <v>0</v>
      </c>
      <c r="J12" s="115">
        <f t="shared" si="0"/>
        <v>0</v>
      </c>
    </row>
    <row r="13" spans="1:11" x14ac:dyDescent="0.25">
      <c r="A13" s="108"/>
      <c r="B13" s="108"/>
      <c r="C13" s="108"/>
      <c r="D13" s="108"/>
      <c r="E13" s="109"/>
    </row>
    <row r="14" spans="1:11" x14ac:dyDescent="0.25">
      <c r="A14" s="108"/>
      <c r="B14" s="108" t="s">
        <v>73</v>
      </c>
      <c r="C14" s="108"/>
      <c r="D14" s="108"/>
      <c r="E14" s="109"/>
    </row>
    <row r="15" spans="1:11" x14ac:dyDescent="0.25">
      <c r="A15" s="108"/>
      <c r="B15" s="108"/>
      <c r="C15" s="108" t="s">
        <v>74</v>
      </c>
      <c r="D15" s="108"/>
      <c r="E15" s="109"/>
    </row>
    <row r="16" spans="1:11" x14ac:dyDescent="0.25">
      <c r="A16" s="108"/>
      <c r="B16" s="108"/>
      <c r="C16" s="108" t="s">
        <v>75</v>
      </c>
      <c r="D16" s="108"/>
      <c r="E16" s="109"/>
    </row>
    <row r="17" spans="1:10" x14ac:dyDescent="0.25">
      <c r="A17" s="108"/>
      <c r="B17" s="108"/>
      <c r="C17" s="108" t="s">
        <v>76</v>
      </c>
      <c r="D17" s="108"/>
      <c r="E17" s="109"/>
    </row>
    <row r="18" spans="1:10" x14ac:dyDescent="0.25">
      <c r="A18" s="108"/>
      <c r="B18" s="108"/>
      <c r="C18" s="108" t="s">
        <v>77</v>
      </c>
      <c r="D18" s="108"/>
      <c r="E18" s="109"/>
    </row>
    <row r="19" spans="1:10" x14ac:dyDescent="0.25">
      <c r="A19" s="108"/>
      <c r="B19" s="108"/>
      <c r="C19" s="108" t="s">
        <v>78</v>
      </c>
      <c r="D19" s="108"/>
      <c r="E19" s="109"/>
    </row>
    <row r="20" spans="1:10" x14ac:dyDescent="0.25">
      <c r="A20" s="108"/>
      <c r="B20" s="108"/>
      <c r="C20" s="108" t="s">
        <v>79</v>
      </c>
      <c r="D20" s="108"/>
      <c r="E20" s="109"/>
    </row>
    <row r="21" spans="1:10" x14ac:dyDescent="0.25">
      <c r="A21" s="108"/>
      <c r="B21" s="108"/>
      <c r="C21" s="108" t="s">
        <v>80</v>
      </c>
      <c r="D21" s="108"/>
      <c r="E21" s="109"/>
    </row>
    <row r="22" spans="1:10" x14ac:dyDescent="0.25">
      <c r="A22" s="108"/>
      <c r="B22" s="108"/>
      <c r="C22" s="108" t="s">
        <v>20</v>
      </c>
      <c r="D22" s="108"/>
      <c r="E22" s="109"/>
    </row>
    <row r="23" spans="1:10" x14ac:dyDescent="0.25">
      <c r="A23" s="108"/>
      <c r="B23" s="108"/>
      <c r="C23" s="108"/>
      <c r="D23" s="108"/>
      <c r="E23" s="109" t="s">
        <v>81</v>
      </c>
      <c r="F23" s="115">
        <f>SUM(F14:F22)</f>
        <v>0</v>
      </c>
      <c r="G23" s="115">
        <f>SUM(G14:G22)</f>
        <v>0</v>
      </c>
      <c r="H23" s="115">
        <f>SUM(H14:H22)</f>
        <v>0</v>
      </c>
      <c r="I23" s="115">
        <f>SUM(I14:I22)</f>
        <v>0</v>
      </c>
      <c r="J23" s="115">
        <f>SUM(J14:J22)</f>
        <v>0</v>
      </c>
    </row>
    <row r="24" spans="1:10" x14ac:dyDescent="0.25">
      <c r="A24" s="108"/>
      <c r="B24" s="108"/>
      <c r="C24" s="108"/>
      <c r="D24" s="108"/>
      <c r="E24" s="109"/>
      <c r="F24" s="117"/>
      <c r="G24" s="117"/>
      <c r="H24" s="117"/>
      <c r="I24" s="117"/>
      <c r="J24" s="117"/>
    </row>
    <row r="25" spans="1:10" x14ac:dyDescent="0.25">
      <c r="A25" s="108"/>
      <c r="B25" s="108" t="s">
        <v>82</v>
      </c>
      <c r="C25" s="108"/>
      <c r="D25" s="108"/>
      <c r="E25" s="109"/>
    </row>
    <row r="26" spans="1:10" x14ac:dyDescent="0.25">
      <c r="A26" s="108"/>
      <c r="B26" s="108"/>
      <c r="C26" s="108" t="s">
        <v>83</v>
      </c>
      <c r="D26" s="108"/>
      <c r="E26" s="109"/>
    </row>
    <row r="27" spans="1:10" x14ac:dyDescent="0.25">
      <c r="A27" s="108"/>
      <c r="B27" s="108"/>
      <c r="C27" s="108" t="s">
        <v>84</v>
      </c>
      <c r="D27" s="108"/>
      <c r="E27" s="109"/>
    </row>
    <row r="28" spans="1:10" x14ac:dyDescent="0.25">
      <c r="A28" s="108"/>
      <c r="B28" s="108"/>
      <c r="C28" s="108" t="s">
        <v>85</v>
      </c>
      <c r="D28" s="108"/>
      <c r="E28" s="109"/>
    </row>
    <row r="29" spans="1:10" x14ac:dyDescent="0.25">
      <c r="A29" s="108"/>
      <c r="B29" s="108"/>
      <c r="C29" s="108" t="s">
        <v>86</v>
      </c>
      <c r="D29" s="108"/>
      <c r="E29" s="109"/>
    </row>
    <row r="30" spans="1:10" x14ac:dyDescent="0.25">
      <c r="A30" s="108"/>
      <c r="B30" s="108"/>
      <c r="C30" s="108" t="s">
        <v>20</v>
      </c>
      <c r="D30" s="108"/>
      <c r="E30" s="109"/>
    </row>
    <row r="31" spans="1:10" x14ac:dyDescent="0.25">
      <c r="A31" s="108"/>
      <c r="B31" s="108"/>
      <c r="C31" s="108"/>
      <c r="D31" s="108"/>
      <c r="E31" s="109" t="s">
        <v>87</v>
      </c>
      <c r="F31" s="115">
        <f>SUM(F25:F30)</f>
        <v>0</v>
      </c>
      <c r="G31" s="115">
        <f>SUM(G25:G30)</f>
        <v>0</v>
      </c>
      <c r="H31" s="115">
        <f>SUM(H25:H30)</f>
        <v>0</v>
      </c>
      <c r="I31" s="115">
        <f>SUM(I25:I30)</f>
        <v>0</v>
      </c>
      <c r="J31" s="115">
        <f>SUM(J25:J30)</f>
        <v>0</v>
      </c>
    </row>
    <row r="32" spans="1:10" x14ac:dyDescent="0.25">
      <c r="A32" s="108"/>
      <c r="B32" s="108"/>
      <c r="C32" s="108"/>
      <c r="D32" s="108"/>
      <c r="E32" s="109"/>
      <c r="F32" s="117"/>
      <c r="G32" s="118"/>
      <c r="H32" s="118"/>
      <c r="I32" s="118"/>
      <c r="J32" s="118"/>
    </row>
    <row r="33" spans="1:6" x14ac:dyDescent="0.25">
      <c r="A33" s="108"/>
      <c r="B33" s="108" t="s">
        <v>88</v>
      </c>
      <c r="C33" s="108"/>
      <c r="D33" s="108"/>
      <c r="E33" s="109"/>
      <c r="F33" s="119"/>
    </row>
    <row r="34" spans="1:6" x14ac:dyDescent="0.25">
      <c r="A34" s="108"/>
      <c r="B34" s="108"/>
      <c r="C34" s="108" t="s">
        <v>89</v>
      </c>
      <c r="D34" s="108"/>
      <c r="E34" s="109"/>
    </row>
    <row r="35" spans="1:6" x14ac:dyDescent="0.25">
      <c r="A35" s="108"/>
      <c r="B35" s="108"/>
      <c r="C35" s="108"/>
      <c r="D35" s="108" t="s">
        <v>90</v>
      </c>
      <c r="E35" s="109"/>
    </row>
    <row r="36" spans="1:6" x14ac:dyDescent="0.25">
      <c r="A36" s="108"/>
      <c r="B36" s="108"/>
      <c r="C36" s="108"/>
      <c r="D36" s="108" t="s">
        <v>91</v>
      </c>
      <c r="E36" s="109"/>
    </row>
    <row r="37" spans="1:6" x14ac:dyDescent="0.25">
      <c r="A37" s="108"/>
      <c r="B37" s="108"/>
      <c r="C37" s="108"/>
      <c r="D37" s="108" t="s">
        <v>92</v>
      </c>
      <c r="E37" s="109"/>
    </row>
    <row r="38" spans="1:6" x14ac:dyDescent="0.25">
      <c r="A38" s="108"/>
      <c r="B38" s="108"/>
      <c r="C38" s="108"/>
      <c r="D38" s="108" t="s">
        <v>93</v>
      </c>
      <c r="E38" s="109"/>
    </row>
    <row r="39" spans="1:6" x14ac:dyDescent="0.25">
      <c r="A39" s="108"/>
      <c r="B39" s="108"/>
      <c r="C39" s="108"/>
      <c r="D39" s="108" t="s">
        <v>94</v>
      </c>
      <c r="E39" s="109"/>
    </row>
    <row r="40" spans="1:6" x14ac:dyDescent="0.25">
      <c r="A40" s="108"/>
      <c r="B40" s="108"/>
      <c r="C40" s="108"/>
      <c r="D40" s="108" t="s">
        <v>95</v>
      </c>
      <c r="E40" s="109"/>
    </row>
    <row r="41" spans="1:6" x14ac:dyDescent="0.25">
      <c r="A41" s="108"/>
      <c r="B41" s="108"/>
      <c r="C41" s="108"/>
      <c r="D41" s="108" t="s">
        <v>96</v>
      </c>
      <c r="E41" s="109"/>
    </row>
    <row r="42" spans="1:6" x14ac:dyDescent="0.25">
      <c r="A42" s="108"/>
      <c r="B42" s="108"/>
      <c r="C42" s="108" t="s">
        <v>97</v>
      </c>
      <c r="D42" s="108"/>
      <c r="E42" s="109"/>
    </row>
    <row r="43" spans="1:6" x14ac:dyDescent="0.25">
      <c r="A43" s="108"/>
      <c r="B43" s="108"/>
      <c r="C43" s="108" t="s">
        <v>98</v>
      </c>
      <c r="D43" s="108"/>
      <c r="E43" s="109"/>
    </row>
    <row r="44" spans="1:6" x14ac:dyDescent="0.25">
      <c r="A44" s="108"/>
      <c r="B44" s="108"/>
      <c r="C44" s="108" t="s">
        <v>99</v>
      </c>
      <c r="D44" s="108"/>
      <c r="E44" s="109"/>
    </row>
    <row r="45" spans="1:6" x14ac:dyDescent="0.25">
      <c r="A45" s="108"/>
      <c r="B45" s="108"/>
      <c r="C45" s="108" t="s">
        <v>100</v>
      </c>
      <c r="D45" s="108"/>
      <c r="E45" s="109"/>
    </row>
    <row r="46" spans="1:6" x14ac:dyDescent="0.25">
      <c r="A46" s="108"/>
      <c r="B46" s="108"/>
      <c r="C46" s="108"/>
      <c r="D46" s="108" t="s">
        <v>101</v>
      </c>
      <c r="E46" s="109"/>
    </row>
    <row r="47" spans="1:6" x14ac:dyDescent="0.25">
      <c r="A47" s="108"/>
      <c r="B47" s="108"/>
      <c r="C47" s="108"/>
      <c r="D47" s="108" t="s">
        <v>102</v>
      </c>
      <c r="E47" s="109"/>
    </row>
    <row r="48" spans="1:6" x14ac:dyDescent="0.25">
      <c r="A48" s="108"/>
      <c r="B48" s="108"/>
      <c r="C48" s="108"/>
      <c r="D48" s="108" t="s">
        <v>103</v>
      </c>
      <c r="E48" s="109"/>
    </row>
    <row r="49" spans="1:11" x14ac:dyDescent="0.25">
      <c r="A49" s="108"/>
      <c r="B49" s="108"/>
      <c r="C49" s="108"/>
      <c r="D49" s="108" t="s">
        <v>104</v>
      </c>
      <c r="E49" s="109"/>
    </row>
    <row r="50" spans="1:11" x14ac:dyDescent="0.25">
      <c r="A50" s="108"/>
      <c r="B50" s="108"/>
      <c r="C50" s="108"/>
      <c r="D50" s="108" t="s">
        <v>20</v>
      </c>
      <c r="E50" s="109"/>
    </row>
    <row r="51" spans="1:11" x14ac:dyDescent="0.25">
      <c r="A51" s="108"/>
      <c r="B51" s="108"/>
      <c r="C51" s="108"/>
      <c r="D51" s="108"/>
      <c r="E51" s="109" t="s">
        <v>105</v>
      </c>
      <c r="F51" s="115">
        <f>SUM(F33:F50)</f>
        <v>0</v>
      </c>
      <c r="G51" s="115">
        <f>SUM(G33:G50)</f>
        <v>0</v>
      </c>
      <c r="H51" s="115">
        <f>SUM(H33:H50)</f>
        <v>0</v>
      </c>
      <c r="I51" s="115">
        <f>SUM(I33:I50)</f>
        <v>0</v>
      </c>
      <c r="J51" s="115">
        <f>SUM(J33:J50)</f>
        <v>0</v>
      </c>
    </row>
    <row r="52" spans="1:11" x14ac:dyDescent="0.25">
      <c r="A52" s="108"/>
      <c r="B52" s="108"/>
      <c r="C52" s="108"/>
      <c r="D52" s="108"/>
      <c r="E52" s="109"/>
    </row>
    <row r="53" spans="1:11" x14ac:dyDescent="0.25">
      <c r="A53" s="108"/>
      <c r="B53" s="108" t="s">
        <v>106</v>
      </c>
      <c r="C53" s="108"/>
      <c r="D53" s="108"/>
      <c r="E53" s="109"/>
      <c r="K53" s="120"/>
    </row>
    <row r="54" spans="1:11" x14ac:dyDescent="0.25">
      <c r="A54" s="108"/>
      <c r="B54" s="108"/>
      <c r="C54" s="108" t="s">
        <v>107</v>
      </c>
      <c r="D54" s="108"/>
      <c r="E54" s="109"/>
    </row>
    <row r="55" spans="1:11" x14ac:dyDescent="0.25">
      <c r="A55" s="108"/>
      <c r="B55" s="108"/>
      <c r="C55" s="108" t="s">
        <v>108</v>
      </c>
      <c r="D55" s="108"/>
      <c r="E55" s="109"/>
    </row>
    <row r="56" spans="1:11" x14ac:dyDescent="0.25">
      <c r="A56" s="108"/>
      <c r="B56" s="108"/>
      <c r="C56" s="108" t="s">
        <v>109</v>
      </c>
      <c r="D56" s="108"/>
      <c r="E56" s="109"/>
    </row>
    <row r="57" spans="1:11" x14ac:dyDescent="0.25">
      <c r="A57" s="108"/>
      <c r="B57" s="108"/>
      <c r="C57" s="108" t="s">
        <v>110</v>
      </c>
      <c r="D57" s="108"/>
      <c r="E57" s="109"/>
    </row>
    <row r="58" spans="1:11" x14ac:dyDescent="0.25">
      <c r="A58" s="108"/>
      <c r="B58" s="108"/>
      <c r="C58" s="108" t="s">
        <v>111</v>
      </c>
      <c r="D58" s="108"/>
      <c r="E58" s="109"/>
    </row>
    <row r="59" spans="1:11" x14ac:dyDescent="0.25">
      <c r="A59" s="108"/>
      <c r="B59" s="108"/>
      <c r="C59" s="108" t="s">
        <v>20</v>
      </c>
      <c r="D59" s="108"/>
      <c r="E59" s="109"/>
    </row>
    <row r="60" spans="1:11" x14ac:dyDescent="0.25">
      <c r="A60" s="108"/>
      <c r="B60" s="108"/>
      <c r="C60" s="108"/>
      <c r="D60" s="108"/>
      <c r="E60" s="109" t="s">
        <v>112</v>
      </c>
      <c r="F60" s="115">
        <f>SUM(F53:F59)</f>
        <v>0</v>
      </c>
      <c r="G60" s="115">
        <f>SUM(G53:G59)</f>
        <v>0</v>
      </c>
      <c r="H60" s="115">
        <f>SUM(H53:H59)</f>
        <v>0</v>
      </c>
      <c r="I60" s="115">
        <f>SUM(I53:I59)</f>
        <v>0</v>
      </c>
      <c r="J60" s="115">
        <f>SUM(J53:J59)</f>
        <v>0</v>
      </c>
    </row>
    <row r="61" spans="1:11" x14ac:dyDescent="0.25">
      <c r="A61" s="108"/>
      <c r="B61" s="108"/>
      <c r="C61" s="108"/>
      <c r="D61" s="108"/>
      <c r="E61" s="109"/>
      <c r="F61" s="118"/>
      <c r="G61" s="118"/>
      <c r="H61" s="118"/>
      <c r="I61" s="118"/>
      <c r="J61" s="118"/>
    </row>
    <row r="62" spans="1:11" x14ac:dyDescent="0.25">
      <c r="A62" s="108"/>
      <c r="B62" s="108" t="s">
        <v>113</v>
      </c>
      <c r="C62" s="108"/>
      <c r="D62" s="108"/>
      <c r="E62" s="109"/>
    </row>
    <row r="63" spans="1:11" x14ac:dyDescent="0.25">
      <c r="A63" s="108"/>
      <c r="B63" s="108"/>
      <c r="C63" s="108" t="s">
        <v>114</v>
      </c>
      <c r="D63" s="108"/>
      <c r="E63" s="109"/>
    </row>
    <row r="64" spans="1:11" x14ac:dyDescent="0.25">
      <c r="A64" s="108"/>
      <c r="B64" s="108"/>
      <c r="C64" s="108" t="s">
        <v>115</v>
      </c>
      <c r="D64" s="108"/>
      <c r="E64" s="109"/>
    </row>
    <row r="65" spans="1:10" x14ac:dyDescent="0.25">
      <c r="A65" s="108"/>
      <c r="B65" s="108"/>
      <c r="C65" s="108" t="s">
        <v>116</v>
      </c>
      <c r="D65" s="108"/>
      <c r="E65" s="109"/>
    </row>
    <row r="66" spans="1:10" x14ac:dyDescent="0.25">
      <c r="A66" s="108"/>
      <c r="B66" s="108"/>
      <c r="C66" s="108" t="s">
        <v>117</v>
      </c>
      <c r="D66" s="108"/>
      <c r="E66" s="109"/>
    </row>
    <row r="67" spans="1:10" x14ac:dyDescent="0.25">
      <c r="A67" s="108"/>
      <c r="B67" s="108"/>
      <c r="C67" s="108" t="s">
        <v>118</v>
      </c>
      <c r="D67" s="108"/>
      <c r="E67" s="109"/>
    </row>
    <row r="68" spans="1:10" x14ac:dyDescent="0.25">
      <c r="A68" s="108"/>
      <c r="B68" s="108"/>
      <c r="C68" s="108" t="s">
        <v>119</v>
      </c>
      <c r="D68" s="108"/>
      <c r="E68" s="109"/>
    </row>
    <row r="69" spans="1:10" x14ac:dyDescent="0.25">
      <c r="A69" s="108"/>
      <c r="B69" s="108"/>
      <c r="C69" s="108" t="s">
        <v>120</v>
      </c>
      <c r="D69" s="108"/>
      <c r="E69" s="109"/>
    </row>
    <row r="70" spans="1:10" x14ac:dyDescent="0.25">
      <c r="A70" s="108"/>
      <c r="B70" s="108"/>
      <c r="C70" s="108" t="s">
        <v>121</v>
      </c>
      <c r="D70" s="108"/>
      <c r="E70" s="109"/>
    </row>
    <row r="71" spans="1:10" x14ac:dyDescent="0.25">
      <c r="A71" s="108"/>
      <c r="B71" s="108"/>
      <c r="C71" s="108" t="s">
        <v>20</v>
      </c>
      <c r="D71" s="108"/>
      <c r="E71" s="109"/>
    </row>
    <row r="72" spans="1:10" x14ac:dyDescent="0.25">
      <c r="A72" s="108"/>
      <c r="B72" s="108"/>
      <c r="C72" s="108"/>
      <c r="D72" s="108"/>
      <c r="E72" s="109" t="s">
        <v>122</v>
      </c>
      <c r="F72" s="115">
        <f>SUM(F62:F71)</f>
        <v>0</v>
      </c>
      <c r="G72" s="115">
        <f>SUM(G62:G71)</f>
        <v>0</v>
      </c>
      <c r="H72" s="115">
        <f>SUM(H62:H71)</f>
        <v>0</v>
      </c>
      <c r="I72" s="115">
        <f>SUM(I62:I71)</f>
        <v>0</v>
      </c>
      <c r="J72" s="115">
        <f>SUM(J62:J71)</f>
        <v>0</v>
      </c>
    </row>
    <row r="73" spans="1:10" x14ac:dyDescent="0.25">
      <c r="A73" s="108"/>
      <c r="B73" s="108"/>
      <c r="C73" s="108"/>
      <c r="D73" s="108"/>
      <c r="E73" s="109"/>
      <c r="F73" s="118"/>
      <c r="G73" s="118"/>
      <c r="H73" s="118"/>
      <c r="I73" s="118"/>
      <c r="J73" s="118"/>
    </row>
    <row r="74" spans="1:10" x14ac:dyDescent="0.25">
      <c r="A74" s="108"/>
      <c r="B74" s="108" t="s">
        <v>123</v>
      </c>
      <c r="C74" s="108"/>
      <c r="D74" s="108"/>
      <c r="E74" s="109"/>
    </row>
    <row r="75" spans="1:10" x14ac:dyDescent="0.25">
      <c r="A75" s="108"/>
      <c r="B75" s="108"/>
      <c r="C75" s="108" t="s">
        <v>124</v>
      </c>
      <c r="D75" s="108"/>
      <c r="E75" s="109"/>
    </row>
    <row r="76" spans="1:10" x14ac:dyDescent="0.25">
      <c r="A76" s="108"/>
      <c r="B76" s="108"/>
      <c r="C76" s="108" t="s">
        <v>125</v>
      </c>
      <c r="D76" s="108"/>
      <c r="E76" s="109"/>
    </row>
    <row r="77" spans="1:10" x14ac:dyDescent="0.25">
      <c r="A77" s="108"/>
      <c r="B77" s="108"/>
      <c r="C77" s="108" t="s">
        <v>126</v>
      </c>
      <c r="D77" s="108"/>
      <c r="E77" s="109"/>
    </row>
    <row r="78" spans="1:10" x14ac:dyDescent="0.25">
      <c r="A78" s="108"/>
      <c r="B78" s="108"/>
      <c r="C78" s="108" t="s">
        <v>127</v>
      </c>
      <c r="D78" s="108"/>
      <c r="E78" s="109"/>
    </row>
    <row r="79" spans="1:10" x14ac:dyDescent="0.25">
      <c r="A79" s="108"/>
      <c r="B79" s="108"/>
      <c r="C79" s="108" t="s">
        <v>128</v>
      </c>
      <c r="D79" s="108"/>
      <c r="E79" s="109"/>
    </row>
    <row r="80" spans="1:10" x14ac:dyDescent="0.25">
      <c r="A80" s="108"/>
      <c r="B80" s="108"/>
      <c r="C80" s="108"/>
      <c r="D80" s="108"/>
      <c r="E80" s="109" t="s">
        <v>129</v>
      </c>
      <c r="F80" s="115">
        <f>SUM(F74:F79)</f>
        <v>0</v>
      </c>
      <c r="G80" s="115">
        <f>SUM(G74:G79)</f>
        <v>0</v>
      </c>
      <c r="H80" s="115">
        <f>SUM(H74:H79)</f>
        <v>0</v>
      </c>
      <c r="I80" s="115">
        <f>SUM(I74:I79)</f>
        <v>0</v>
      </c>
      <c r="J80" s="115">
        <f>SUM(J74:J79)</f>
        <v>0</v>
      </c>
    </row>
    <row r="81" spans="1:10" x14ac:dyDescent="0.25">
      <c r="A81" s="108"/>
      <c r="B81" s="108"/>
      <c r="C81" s="108"/>
      <c r="D81" s="108"/>
      <c r="E81" s="109"/>
      <c r="F81" s="118"/>
      <c r="G81" s="118"/>
      <c r="H81" s="118"/>
      <c r="I81" s="118"/>
      <c r="J81" s="118"/>
    </row>
    <row r="82" spans="1:10" x14ac:dyDescent="0.25">
      <c r="A82" s="108" t="s">
        <v>130</v>
      </c>
      <c r="B82" s="108"/>
      <c r="C82" s="108"/>
      <c r="D82" s="108"/>
      <c r="E82" s="109"/>
    </row>
    <row r="83" spans="1:10" x14ac:dyDescent="0.25">
      <c r="A83" s="108"/>
      <c r="B83" s="108" t="s">
        <v>131</v>
      </c>
      <c r="C83" s="108"/>
      <c r="D83" s="108"/>
      <c r="E83" s="109"/>
    </row>
    <row r="84" spans="1:10" x14ac:dyDescent="0.25">
      <c r="A84" s="108"/>
      <c r="B84" s="108" t="s">
        <v>132</v>
      </c>
      <c r="C84" s="108"/>
      <c r="D84" s="108"/>
      <c r="E84" s="109"/>
    </row>
    <row r="85" spans="1:10" x14ac:dyDescent="0.25">
      <c r="A85" s="108"/>
      <c r="B85" s="108" t="s">
        <v>133</v>
      </c>
      <c r="C85" s="108"/>
      <c r="D85" s="108"/>
      <c r="E85" s="109"/>
    </row>
    <row r="86" spans="1:10" x14ac:dyDescent="0.25">
      <c r="A86" s="108"/>
      <c r="B86" s="108"/>
      <c r="C86" s="108" t="s">
        <v>134</v>
      </c>
      <c r="D86" s="108"/>
      <c r="E86" s="109"/>
    </row>
    <row r="87" spans="1:10" x14ac:dyDescent="0.25">
      <c r="A87" s="108"/>
      <c r="B87" s="108"/>
      <c r="C87" s="108" t="s">
        <v>135</v>
      </c>
      <c r="D87" s="108"/>
      <c r="E87" s="109"/>
    </row>
    <row r="88" spans="1:10" x14ac:dyDescent="0.25">
      <c r="A88" s="108"/>
      <c r="B88" s="108" t="s">
        <v>136</v>
      </c>
      <c r="C88" s="108"/>
      <c r="D88" s="108"/>
      <c r="E88" s="109"/>
    </row>
    <row r="89" spans="1:10" x14ac:dyDescent="0.25">
      <c r="A89" s="108"/>
      <c r="B89" s="108" t="s">
        <v>137</v>
      </c>
      <c r="C89" s="108"/>
      <c r="D89" s="108"/>
      <c r="E89" s="109"/>
    </row>
    <row r="90" spans="1:10" x14ac:dyDescent="0.25">
      <c r="A90" s="108"/>
      <c r="B90" s="108" t="s">
        <v>138</v>
      </c>
      <c r="C90" s="108"/>
      <c r="D90" s="108"/>
      <c r="E90" s="109"/>
    </row>
    <row r="91" spans="1:10" x14ac:dyDescent="0.25">
      <c r="A91" s="108"/>
      <c r="B91" s="108" t="s">
        <v>117</v>
      </c>
      <c r="C91" s="108"/>
      <c r="D91" s="108"/>
      <c r="E91" s="109"/>
    </row>
    <row r="92" spans="1:10" x14ac:dyDescent="0.25">
      <c r="A92" s="108"/>
      <c r="B92" s="108" t="s">
        <v>139</v>
      </c>
      <c r="C92" s="108"/>
      <c r="D92" s="108"/>
      <c r="E92" s="109"/>
    </row>
    <row r="93" spans="1:10" x14ac:dyDescent="0.25">
      <c r="A93" s="108"/>
      <c r="B93" s="108" t="s">
        <v>86</v>
      </c>
      <c r="C93" s="108"/>
      <c r="D93" s="108"/>
      <c r="E93" s="109"/>
    </row>
    <row r="94" spans="1:10" x14ac:dyDescent="0.25">
      <c r="A94" s="108"/>
      <c r="B94" s="108" t="s">
        <v>140</v>
      </c>
      <c r="C94" s="108"/>
      <c r="D94" s="108"/>
      <c r="E94" s="109"/>
    </row>
    <row r="95" spans="1:10" x14ac:dyDescent="0.25">
      <c r="A95" s="108"/>
      <c r="B95" s="108" t="s">
        <v>141</v>
      </c>
      <c r="C95" s="108"/>
      <c r="D95" s="108"/>
      <c r="E95" s="109"/>
    </row>
    <row r="96" spans="1:10" x14ac:dyDescent="0.25">
      <c r="A96" s="108"/>
      <c r="B96" s="108" t="s">
        <v>20</v>
      </c>
      <c r="C96" s="108"/>
      <c r="D96" s="108"/>
      <c r="E96" s="109"/>
    </row>
    <row r="97" spans="1:10" x14ac:dyDescent="0.25">
      <c r="A97" s="108"/>
      <c r="B97" s="108"/>
      <c r="C97" s="108"/>
      <c r="D97" s="108"/>
      <c r="E97" s="109" t="s">
        <v>142</v>
      </c>
      <c r="F97" s="115">
        <f>SUM(F82:F96)</f>
        <v>0</v>
      </c>
      <c r="G97" s="115">
        <f>SUM(G82:G96)</f>
        <v>0</v>
      </c>
      <c r="H97" s="115">
        <f>SUM(H82:H96)</f>
        <v>0</v>
      </c>
      <c r="I97" s="115">
        <f>SUM(I82:I96)</f>
        <v>0</v>
      </c>
      <c r="J97" s="115">
        <f>SUM(J82:J96)</f>
        <v>0</v>
      </c>
    </row>
    <row r="98" spans="1:10" x14ac:dyDescent="0.25">
      <c r="A98" s="108"/>
      <c r="B98" s="108"/>
      <c r="C98" s="108"/>
      <c r="D98" s="108"/>
      <c r="E98" s="109"/>
    </row>
    <row r="99" spans="1:10" x14ac:dyDescent="0.25">
      <c r="A99" s="108" t="s">
        <v>143</v>
      </c>
      <c r="B99" s="108"/>
      <c r="C99" s="108"/>
      <c r="D99" s="108"/>
      <c r="E99" s="109"/>
    </row>
    <row r="100" spans="1:10" x14ac:dyDescent="0.25">
      <c r="A100" s="108"/>
      <c r="B100" s="108" t="s">
        <v>144</v>
      </c>
      <c r="C100" s="108"/>
      <c r="D100" s="108"/>
      <c r="E100" s="109"/>
      <c r="F100" s="118"/>
      <c r="G100" s="118"/>
      <c r="H100" s="118"/>
    </row>
    <row r="101" spans="1:10" x14ac:dyDescent="0.25">
      <c r="A101" s="108"/>
      <c r="B101" s="108" t="s">
        <v>145</v>
      </c>
      <c r="C101" s="108"/>
      <c r="D101" s="108"/>
      <c r="E101" s="109"/>
      <c r="F101" s="118"/>
      <c r="G101" s="118"/>
      <c r="H101" s="118"/>
    </row>
    <row r="102" spans="1:10" x14ac:dyDescent="0.25">
      <c r="A102" s="108"/>
      <c r="B102" s="108" t="s">
        <v>119</v>
      </c>
      <c r="C102" s="108"/>
      <c r="D102" s="108"/>
      <c r="E102" s="109"/>
      <c r="F102" s="118"/>
      <c r="G102" s="118"/>
      <c r="H102" s="118"/>
    </row>
    <row r="103" spans="1:10" x14ac:dyDescent="0.25">
      <c r="A103" s="108"/>
      <c r="B103" s="108" t="s">
        <v>146</v>
      </c>
      <c r="C103" s="108"/>
      <c r="D103" s="108"/>
      <c r="E103" s="109"/>
      <c r="F103" s="118"/>
      <c r="G103" s="118"/>
      <c r="H103" s="118"/>
    </row>
    <row r="104" spans="1:10" x14ac:dyDescent="0.25">
      <c r="A104" s="108"/>
      <c r="B104" s="108" t="s">
        <v>20</v>
      </c>
      <c r="C104" s="108"/>
      <c r="D104" s="108"/>
      <c r="E104" s="109"/>
      <c r="F104" s="118"/>
      <c r="G104" s="118"/>
      <c r="H104" s="118"/>
    </row>
    <row r="105" spans="1:10" x14ac:dyDescent="0.25">
      <c r="A105" s="108"/>
      <c r="B105" s="108"/>
      <c r="C105" s="108"/>
      <c r="D105" s="108"/>
      <c r="E105" s="109" t="s">
        <v>147</v>
      </c>
      <c r="F105" s="115">
        <f>SUM(F99:F104)</f>
        <v>0</v>
      </c>
      <c r="G105" s="115">
        <f t="shared" ref="G105:J105" si="1">SUM(G99:G104)</f>
        <v>0</v>
      </c>
      <c r="H105" s="115">
        <f t="shared" si="1"/>
        <v>0</v>
      </c>
      <c r="I105" s="115">
        <f t="shared" si="1"/>
        <v>0</v>
      </c>
      <c r="J105" s="115">
        <f t="shared" si="1"/>
        <v>0</v>
      </c>
    </row>
    <row r="106" spans="1:10" x14ac:dyDescent="0.25">
      <c r="A106" s="108"/>
      <c r="B106" s="108"/>
      <c r="C106" s="108"/>
      <c r="D106" s="108"/>
      <c r="E106" s="109"/>
      <c r="H106" s="118"/>
    </row>
    <row r="107" spans="1:10" x14ac:dyDescent="0.25">
      <c r="A107" s="108" t="s">
        <v>148</v>
      </c>
      <c r="B107" s="108"/>
      <c r="C107" s="108"/>
      <c r="D107" s="108"/>
      <c r="E107" s="109"/>
    </row>
    <row r="108" spans="1:10" x14ac:dyDescent="0.25">
      <c r="A108" s="108"/>
      <c r="B108" s="108" t="s">
        <v>149</v>
      </c>
      <c r="C108" s="108"/>
      <c r="D108" s="108"/>
      <c r="E108" s="109"/>
    </row>
    <row r="109" spans="1:10" x14ac:dyDescent="0.25">
      <c r="A109" s="108"/>
      <c r="B109" s="108"/>
      <c r="C109" s="108"/>
      <c r="D109" s="108"/>
      <c r="E109" s="109" t="s">
        <v>150</v>
      </c>
      <c r="F109" s="115">
        <f>SUM(F107:F108)</f>
        <v>0</v>
      </c>
      <c r="G109" s="115">
        <f t="shared" ref="G109:J109" si="2">SUM(G107:G108)</f>
        <v>0</v>
      </c>
      <c r="H109" s="115">
        <f t="shared" si="2"/>
        <v>0</v>
      </c>
      <c r="I109" s="115">
        <f t="shared" si="2"/>
        <v>0</v>
      </c>
      <c r="J109" s="115">
        <f t="shared" si="2"/>
        <v>0</v>
      </c>
    </row>
  </sheetData>
  <sheetProtection password="CA47" sheet="1" objects="1" scenarios="1"/>
  <pageMargins left="0.7" right="0.7" top="0.75" bottom="0.75" header="0.3" footer="0.3"/>
  <pageSetup scale="61" orientation="landscape" r:id="rId1"/>
  <headerFooter>
    <oddHeader>&amp;C&amp;"-,Bold"&amp;12Urban Farm Business Plan Worksheet #23 - Expenses&amp;14
&amp;"-,Regular"&amp;10Urban Farm Proforma
Detailed Expenses</oddHeader>
    <oddFooter>&amp;C&amp;8Contract No. EP-W-07-023
EPA-905-K-11-002
May 2011</oddFooter>
  </headerFooter>
  <rowBreaks count="1" manualBreakCount="1">
    <brk id="51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85" zoomScaleNormal="85" zoomScalePageLayoutView="70" workbookViewId="0">
      <selection activeCell="H2" sqref="H2"/>
    </sheetView>
  </sheetViews>
  <sheetFormatPr defaultRowHeight="15" x14ac:dyDescent="0.25"/>
  <cols>
    <col min="1" max="1" width="3.5703125" style="112" customWidth="1"/>
    <col min="2" max="2" width="19.140625" style="112" customWidth="1"/>
    <col min="3" max="7" width="9.140625" style="113"/>
    <col min="8" max="8" width="63.5703125" style="112" customWidth="1"/>
    <col min="9" max="16384" width="9.140625" style="112"/>
  </cols>
  <sheetData>
    <row r="1" spans="1:8" ht="15.75" x14ac:dyDescent="0.25">
      <c r="A1" s="107" t="s">
        <v>151</v>
      </c>
      <c r="B1" s="108"/>
      <c r="C1" s="110" t="s">
        <v>58</v>
      </c>
      <c r="D1" s="110" t="s">
        <v>59</v>
      </c>
      <c r="E1" s="110" t="s">
        <v>60</v>
      </c>
      <c r="F1" s="110" t="s">
        <v>61</v>
      </c>
      <c r="G1" s="110" t="s">
        <v>62</v>
      </c>
      <c r="H1" s="111" t="s">
        <v>152</v>
      </c>
    </row>
    <row r="2" spans="1:8" ht="30" x14ac:dyDescent="0.25">
      <c r="A2" s="108"/>
      <c r="B2" s="108"/>
      <c r="C2" s="110"/>
      <c r="D2" s="110"/>
      <c r="E2" s="110"/>
      <c r="F2" s="110"/>
      <c r="G2" s="110"/>
      <c r="H2" s="122" t="s">
        <v>153</v>
      </c>
    </row>
    <row r="3" spans="1:8" x14ac:dyDescent="0.25">
      <c r="A3" s="108" t="s">
        <v>154</v>
      </c>
      <c r="B3" s="108"/>
      <c r="H3" s="123"/>
    </row>
    <row r="4" spans="1:8" x14ac:dyDescent="0.25">
      <c r="A4" s="108"/>
      <c r="B4" s="108" t="s">
        <v>155</v>
      </c>
      <c r="H4" s="123"/>
    </row>
    <row r="5" spans="1:8" x14ac:dyDescent="0.25">
      <c r="A5" s="108"/>
      <c r="B5" s="108" t="s">
        <v>156</v>
      </c>
      <c r="H5" s="123"/>
    </row>
    <row r="6" spans="1:8" x14ac:dyDescent="0.25">
      <c r="A6" s="108"/>
      <c r="B6" s="108" t="s">
        <v>157</v>
      </c>
      <c r="H6" s="123"/>
    </row>
    <row r="7" spans="1:8" x14ac:dyDescent="0.25">
      <c r="A7" s="108"/>
      <c r="B7" s="108" t="s">
        <v>158</v>
      </c>
      <c r="H7" s="123"/>
    </row>
    <row r="8" spans="1:8" x14ac:dyDescent="0.25">
      <c r="A8" s="108" t="s">
        <v>159</v>
      </c>
      <c r="B8" s="108"/>
      <c r="C8" s="115">
        <f>SUM(C3:C7)</f>
        <v>0</v>
      </c>
      <c r="D8" s="115">
        <f t="shared" ref="D8:G8" si="0">SUM(D3:D7)</f>
        <v>0</v>
      </c>
      <c r="E8" s="115">
        <f t="shared" si="0"/>
        <v>0</v>
      </c>
      <c r="F8" s="115">
        <f t="shared" si="0"/>
        <v>0</v>
      </c>
      <c r="G8" s="115">
        <f t="shared" si="0"/>
        <v>0</v>
      </c>
      <c r="H8" s="123"/>
    </row>
    <row r="9" spans="1:8" x14ac:dyDescent="0.25">
      <c r="A9" s="108"/>
      <c r="B9" s="108"/>
    </row>
    <row r="10" spans="1:8" x14ac:dyDescent="0.25">
      <c r="A10" s="108" t="s">
        <v>160</v>
      </c>
      <c r="B10" s="108"/>
    </row>
    <row r="11" spans="1:8" x14ac:dyDescent="0.25">
      <c r="A11" s="108" t="s">
        <v>161</v>
      </c>
      <c r="B11" s="108"/>
    </row>
    <row r="12" spans="1:8" x14ac:dyDescent="0.25">
      <c r="A12" s="108"/>
      <c r="B12" s="114" t="s">
        <v>162</v>
      </c>
    </row>
    <row r="13" spans="1:8" x14ac:dyDescent="0.25">
      <c r="A13" s="108"/>
      <c r="B13" s="114" t="s">
        <v>162</v>
      </c>
    </row>
    <row r="14" spans="1:8" x14ac:dyDescent="0.25">
      <c r="A14" s="108" t="s">
        <v>163</v>
      </c>
      <c r="B14" s="108"/>
    </row>
    <row r="15" spans="1:8" x14ac:dyDescent="0.25">
      <c r="A15" s="108"/>
      <c r="B15" s="114" t="s">
        <v>162</v>
      </c>
    </row>
    <row r="16" spans="1:8" x14ac:dyDescent="0.25">
      <c r="A16" s="108"/>
      <c r="B16" s="114" t="s">
        <v>162</v>
      </c>
    </row>
    <row r="17" spans="1:7" x14ac:dyDescent="0.25">
      <c r="A17" s="108" t="s">
        <v>164</v>
      </c>
      <c r="B17" s="108"/>
    </row>
    <row r="18" spans="1:7" x14ac:dyDescent="0.25">
      <c r="A18" s="108" t="s">
        <v>165</v>
      </c>
      <c r="B18" s="108"/>
    </row>
    <row r="19" spans="1:7" x14ac:dyDescent="0.25">
      <c r="A19" s="108" t="s">
        <v>166</v>
      </c>
      <c r="B19" s="108"/>
    </row>
    <row r="20" spans="1:7" x14ac:dyDescent="0.25">
      <c r="A20" s="108"/>
      <c r="B20" s="108" t="s">
        <v>167</v>
      </c>
      <c r="C20" s="115">
        <f>SUM(C11:C19)</f>
        <v>0</v>
      </c>
      <c r="D20" s="115">
        <f t="shared" ref="D20:G20" si="1">SUM(D11:D19)</f>
        <v>0</v>
      </c>
      <c r="E20" s="115">
        <f t="shared" si="1"/>
        <v>0</v>
      </c>
      <c r="F20" s="115">
        <f t="shared" si="1"/>
        <v>0</v>
      </c>
      <c r="G20" s="115">
        <f t="shared" si="1"/>
        <v>0</v>
      </c>
    </row>
  </sheetData>
  <sheetProtection password="CA47" sheet="1" objects="1" scenarios="1"/>
  <pageMargins left="0.7" right="0.7" top="0.75" bottom="0.75" header="0.3" footer="0.3"/>
  <pageSetup scale="68" orientation="landscape" r:id="rId1"/>
  <headerFooter>
    <oddHeader>&amp;C&amp;"-,Bold"&amp;12Urban Farm Business Plan Worksheet 24 - Income&amp;14
&amp;10Urban Farm Proforma&amp;"-,Regular"
&amp;"-,Bold"Detailed Income</oddHeader>
    <oddFooter>&amp;C&amp;9Contract No. EP-W-07-023
EPA-905-K-11-002
May 2011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Layout" zoomScale="85" zoomScaleNormal="100" zoomScalePageLayoutView="85" workbookViewId="0">
      <selection activeCell="A33" sqref="A33"/>
    </sheetView>
  </sheetViews>
  <sheetFormatPr defaultRowHeight="15" x14ac:dyDescent="0.25"/>
  <cols>
    <col min="1" max="1" width="42.140625" style="112" customWidth="1"/>
    <col min="2" max="6" width="9.140625" style="113"/>
    <col min="7" max="16384" width="9.140625" style="112"/>
  </cols>
  <sheetData>
    <row r="1" spans="1:6" ht="15.75" x14ac:dyDescent="0.25">
      <c r="A1" s="124" t="s">
        <v>168</v>
      </c>
      <c r="B1" s="110" t="s">
        <v>58</v>
      </c>
      <c r="C1" s="110" t="s">
        <v>59</v>
      </c>
      <c r="D1" s="110" t="s">
        <v>60</v>
      </c>
      <c r="E1" s="110" t="s">
        <v>61</v>
      </c>
      <c r="F1" s="110" t="s">
        <v>62</v>
      </c>
    </row>
    <row r="2" spans="1:6" x14ac:dyDescent="0.25">
      <c r="A2" s="125" t="s">
        <v>169</v>
      </c>
    </row>
    <row r="3" spans="1:6" x14ac:dyDescent="0.25">
      <c r="A3" s="108" t="s">
        <v>170</v>
      </c>
      <c r="B3" s="126">
        <f>+'Worksheet # 24 Income'!C8</f>
        <v>0</v>
      </c>
      <c r="C3" s="126">
        <f>+'Worksheet # 24 Income'!D8</f>
        <v>0</v>
      </c>
      <c r="D3" s="126">
        <f>+'Worksheet # 24 Income'!E8</f>
        <v>0</v>
      </c>
      <c r="E3" s="126">
        <f>+'Worksheet # 24 Income'!F8</f>
        <v>0</v>
      </c>
      <c r="F3" s="126">
        <f>+'Worksheet # 24 Income'!G8</f>
        <v>0</v>
      </c>
    </row>
    <row r="4" spans="1:6" x14ac:dyDescent="0.25">
      <c r="A4" s="108" t="s">
        <v>171</v>
      </c>
      <c r="B4" s="126">
        <f>+'Worksheet # 24 Income'!C20</f>
        <v>0</v>
      </c>
      <c r="C4" s="126">
        <f>+'Worksheet # 24 Income'!D20</f>
        <v>0</v>
      </c>
      <c r="D4" s="126">
        <f>+'Worksheet # 24 Income'!E20</f>
        <v>0</v>
      </c>
      <c r="E4" s="126">
        <f>+'Worksheet # 24 Income'!F20</f>
        <v>0</v>
      </c>
      <c r="F4" s="126">
        <f>+'Worksheet # 24 Income'!G20</f>
        <v>0</v>
      </c>
    </row>
    <row r="5" spans="1:6" x14ac:dyDescent="0.25">
      <c r="A5" s="125" t="s">
        <v>172</v>
      </c>
      <c r="B5" s="115">
        <f>SUM(B2:B4)</f>
        <v>0</v>
      </c>
      <c r="C5" s="115">
        <f t="shared" ref="C5:F5" si="0">SUM(C2:C4)</f>
        <v>0</v>
      </c>
      <c r="D5" s="115">
        <f t="shared" si="0"/>
        <v>0</v>
      </c>
      <c r="E5" s="115">
        <f t="shared" si="0"/>
        <v>0</v>
      </c>
      <c r="F5" s="115">
        <f t="shared" si="0"/>
        <v>0</v>
      </c>
    </row>
    <row r="6" spans="1:6" x14ac:dyDescent="0.25">
      <c r="A6" s="108"/>
    </row>
    <row r="7" spans="1:6" x14ac:dyDescent="0.25">
      <c r="A7" s="125" t="s">
        <v>173</v>
      </c>
    </row>
    <row r="8" spans="1:6" x14ac:dyDescent="0.25">
      <c r="A8" s="108" t="str">
        <f>+'Worksheet # 23 Expenses'!B4</f>
        <v>Annual setup and removal</v>
      </c>
      <c r="B8" s="126">
        <f>+'Worksheet # 23 Expenses'!F8</f>
        <v>0</v>
      </c>
      <c r="C8" s="126">
        <f>+'Worksheet # 23 Expenses'!G8</f>
        <v>0</v>
      </c>
      <c r="D8" s="126">
        <f>+'Worksheet # 23 Expenses'!H8</f>
        <v>0</v>
      </c>
      <c r="E8" s="126">
        <f>+'Worksheet # 23 Expenses'!I8</f>
        <v>0</v>
      </c>
      <c r="F8" s="126">
        <f>+'Worksheet # 23 Expenses'!J8</f>
        <v>0</v>
      </c>
    </row>
    <row r="9" spans="1:6" x14ac:dyDescent="0.25">
      <c r="A9" s="108" t="str">
        <f>+'Worksheet # 23 Expenses'!E12</f>
        <v>Total repairs and maintenance</v>
      </c>
      <c r="B9" s="126">
        <f>+'Worksheet # 23 Expenses'!F12</f>
        <v>0</v>
      </c>
      <c r="C9" s="126">
        <f>+'Worksheet # 23 Expenses'!G12</f>
        <v>0</v>
      </c>
      <c r="D9" s="126">
        <f>+'Worksheet # 23 Expenses'!H12</f>
        <v>0</v>
      </c>
      <c r="E9" s="126">
        <f>+'Worksheet # 23 Expenses'!I12</f>
        <v>0</v>
      </c>
      <c r="F9" s="126">
        <f>+'Worksheet # 23 Expenses'!J12</f>
        <v>0</v>
      </c>
    </row>
    <row r="10" spans="1:6" x14ac:dyDescent="0.25">
      <c r="A10" s="108" t="str">
        <f>+'Worksheet # 23 Expenses'!B14</f>
        <v>Equipment and Tools</v>
      </c>
      <c r="B10" s="126">
        <f>+'Worksheet # 23 Expenses'!F23</f>
        <v>0</v>
      </c>
      <c r="C10" s="126">
        <f>+'Worksheet # 23 Expenses'!G23</f>
        <v>0</v>
      </c>
      <c r="D10" s="126">
        <f>+'Worksheet # 23 Expenses'!H23</f>
        <v>0</v>
      </c>
      <c r="E10" s="126">
        <f>+'Worksheet # 23 Expenses'!I23</f>
        <v>0</v>
      </c>
      <c r="F10" s="126">
        <f>+'Worksheet # 23 Expenses'!J23</f>
        <v>0</v>
      </c>
    </row>
    <row r="11" spans="1:6" x14ac:dyDescent="0.25">
      <c r="A11" s="108" t="str">
        <f>+'Worksheet # 23 Expenses'!B25</f>
        <v>Seed &amp; Soil Materials</v>
      </c>
      <c r="B11" s="126">
        <f>+'Worksheet # 23 Expenses'!F31</f>
        <v>0</v>
      </c>
      <c r="C11" s="126">
        <f>+'Worksheet # 23 Expenses'!G31</f>
        <v>0</v>
      </c>
      <c r="D11" s="126">
        <f>+'Worksheet # 23 Expenses'!H31</f>
        <v>0</v>
      </c>
      <c r="E11" s="126">
        <f>+'Worksheet # 23 Expenses'!I31</f>
        <v>0</v>
      </c>
      <c r="F11" s="126">
        <f>+'Worksheet # 23 Expenses'!J31</f>
        <v>0</v>
      </c>
    </row>
    <row r="12" spans="1:6" x14ac:dyDescent="0.25">
      <c r="A12" s="108" t="str">
        <f>+'Worksheet # 23 Expenses'!B33</f>
        <v xml:space="preserve">Human Resources &amp; Personnel </v>
      </c>
      <c r="B12" s="127">
        <f>+'Worksheet # 23 Expenses'!F51</f>
        <v>0</v>
      </c>
      <c r="C12" s="127">
        <f>+'Worksheet # 23 Expenses'!G51</f>
        <v>0</v>
      </c>
      <c r="D12" s="127">
        <f>+'Worksheet # 23 Expenses'!H51</f>
        <v>0</v>
      </c>
      <c r="E12" s="127">
        <f>+'Worksheet # 23 Expenses'!I51</f>
        <v>0</v>
      </c>
      <c r="F12" s="127">
        <f>+'Worksheet # 23 Expenses'!J51</f>
        <v>0</v>
      </c>
    </row>
    <row r="13" spans="1:6" x14ac:dyDescent="0.25">
      <c r="A13" s="116" t="s">
        <v>174</v>
      </c>
      <c r="B13" s="128">
        <f>SUM(B7:B12)</f>
        <v>0</v>
      </c>
      <c r="C13" s="128">
        <f t="shared" ref="C13:F13" si="1">SUM(C7:C12)</f>
        <v>0</v>
      </c>
      <c r="D13" s="128">
        <f t="shared" si="1"/>
        <v>0</v>
      </c>
      <c r="E13" s="128">
        <f t="shared" si="1"/>
        <v>0</v>
      </c>
      <c r="F13" s="128">
        <f t="shared" si="1"/>
        <v>0</v>
      </c>
    </row>
    <row r="14" spans="1:6" x14ac:dyDescent="0.25">
      <c r="A14" s="108"/>
      <c r="B14" s="118"/>
      <c r="C14" s="118"/>
      <c r="D14" s="118"/>
      <c r="E14" s="118"/>
      <c r="F14" s="118"/>
    </row>
    <row r="15" spans="1:6" x14ac:dyDescent="0.25">
      <c r="A15" s="125" t="s">
        <v>175</v>
      </c>
    </row>
    <row r="16" spans="1:6" x14ac:dyDescent="0.25">
      <c r="A16" s="108" t="str">
        <f>+'Worksheet # 23 Expenses'!B53</f>
        <v>Sales and Distribution</v>
      </c>
      <c r="B16" s="126">
        <f>+'Worksheet # 23 Expenses'!F60</f>
        <v>0</v>
      </c>
      <c r="C16" s="126">
        <f>+'Worksheet # 23 Expenses'!G60</f>
        <v>0</v>
      </c>
      <c r="D16" s="126">
        <f>+'Worksheet # 23 Expenses'!H60</f>
        <v>0</v>
      </c>
      <c r="E16" s="126">
        <f>+'Worksheet # 23 Expenses'!I60</f>
        <v>0</v>
      </c>
      <c r="F16" s="126">
        <f>+'Worksheet # 23 Expenses'!J60</f>
        <v>0</v>
      </c>
    </row>
    <row r="17" spans="1:6" x14ac:dyDescent="0.25">
      <c r="A17" s="108" t="str">
        <f>+'Worksheet # 23 Expenses'!B62</f>
        <v>Marketing and Advertising</v>
      </c>
      <c r="B17" s="126">
        <f>+'Worksheet # 23 Expenses'!F72</f>
        <v>0</v>
      </c>
      <c r="C17" s="126">
        <f>+'Worksheet # 23 Expenses'!G72</f>
        <v>0</v>
      </c>
      <c r="D17" s="126">
        <f>+'Worksheet # 23 Expenses'!H72</f>
        <v>0</v>
      </c>
      <c r="E17" s="126">
        <f>+'Worksheet # 23 Expenses'!I72</f>
        <v>0</v>
      </c>
      <c r="F17" s="126">
        <f>+'Worksheet # 23 Expenses'!J72</f>
        <v>0</v>
      </c>
    </row>
    <row r="18" spans="1:6" x14ac:dyDescent="0.25">
      <c r="A18" s="108" t="str">
        <f>+'Worksheet # 23 Expenses'!B74</f>
        <v>Utilities</v>
      </c>
      <c r="B18" s="126">
        <f>+'Worksheet # 23 Expenses'!F80</f>
        <v>0</v>
      </c>
      <c r="C18" s="126">
        <f>+'Worksheet # 23 Expenses'!G80</f>
        <v>0</v>
      </c>
      <c r="D18" s="126">
        <f>+'Worksheet # 23 Expenses'!H80</f>
        <v>0</v>
      </c>
      <c r="E18" s="126">
        <f>+'Worksheet # 23 Expenses'!I80</f>
        <v>0</v>
      </c>
      <c r="F18" s="126">
        <f>+'Worksheet # 23 Expenses'!J80</f>
        <v>0</v>
      </c>
    </row>
    <row r="19" spans="1:6" x14ac:dyDescent="0.25">
      <c r="A19" s="129"/>
    </row>
    <row r="20" spans="1:6" x14ac:dyDescent="0.25">
      <c r="A20" s="130" t="s">
        <v>176</v>
      </c>
      <c r="B20" s="115">
        <f>SUM(B13:B19)</f>
        <v>0</v>
      </c>
      <c r="C20" s="115">
        <f t="shared" ref="C20:F20" si="2">SUM(C13:C19)</f>
        <v>0</v>
      </c>
      <c r="D20" s="115">
        <f t="shared" si="2"/>
        <v>0</v>
      </c>
      <c r="E20" s="115">
        <f t="shared" si="2"/>
        <v>0</v>
      </c>
      <c r="F20" s="115">
        <f t="shared" si="2"/>
        <v>0</v>
      </c>
    </row>
    <row r="21" spans="1:6" x14ac:dyDescent="0.25">
      <c r="A21" s="130"/>
      <c r="B21" s="118"/>
      <c r="C21" s="118"/>
      <c r="D21" s="118"/>
      <c r="E21" s="118"/>
      <c r="F21" s="118"/>
    </row>
    <row r="22" spans="1:6" x14ac:dyDescent="0.25">
      <c r="A22" s="125" t="s">
        <v>177</v>
      </c>
      <c r="B22" s="131">
        <f>+B5-B20</f>
        <v>0</v>
      </c>
      <c r="C22" s="131">
        <f t="shared" ref="C22:F22" si="3">+C5-C20</f>
        <v>0</v>
      </c>
      <c r="D22" s="131">
        <f t="shared" si="3"/>
        <v>0</v>
      </c>
      <c r="E22" s="131">
        <f t="shared" si="3"/>
        <v>0</v>
      </c>
      <c r="F22" s="131">
        <f t="shared" si="3"/>
        <v>0</v>
      </c>
    </row>
    <row r="23" spans="1:6" x14ac:dyDescent="0.25">
      <c r="A23" s="108"/>
    </row>
    <row r="24" spans="1:6" x14ac:dyDescent="0.25">
      <c r="A24" s="130" t="str">
        <f>+'Worksheet # 23 Expenses'!A82</f>
        <v>General and Administrative</v>
      </c>
      <c r="B24" s="126">
        <f>+'Worksheet # 23 Expenses'!F97</f>
        <v>0</v>
      </c>
      <c r="C24" s="126">
        <f>+'Worksheet # 23 Expenses'!G97</f>
        <v>0</v>
      </c>
      <c r="D24" s="126">
        <f>+'Worksheet # 23 Expenses'!H97</f>
        <v>0</v>
      </c>
      <c r="E24" s="126">
        <f>+'Worksheet # 23 Expenses'!I97</f>
        <v>0</v>
      </c>
      <c r="F24" s="126">
        <f>+'Worksheet # 23 Expenses'!J97</f>
        <v>0</v>
      </c>
    </row>
    <row r="25" spans="1:6" x14ac:dyDescent="0.25">
      <c r="A25" s="108" t="str">
        <f>+'Worksheet # 23 Expenses'!A99</f>
        <v>One-Time or Start-up Costs</v>
      </c>
      <c r="B25" s="127">
        <f>+'Worksheet # 23 Expenses'!F105</f>
        <v>0</v>
      </c>
      <c r="C25" s="127">
        <f>+'Worksheet # 23 Expenses'!G105</f>
        <v>0</v>
      </c>
      <c r="D25" s="127">
        <f>+'Worksheet # 23 Expenses'!H105</f>
        <v>0</v>
      </c>
      <c r="E25" s="127">
        <f>+'Worksheet # 23 Expenses'!I105</f>
        <v>0</v>
      </c>
      <c r="F25" s="127">
        <f>+'Worksheet # 23 Expenses'!J105</f>
        <v>0</v>
      </c>
    </row>
    <row r="26" spans="1:6" x14ac:dyDescent="0.25">
      <c r="A26" s="125" t="s">
        <v>178</v>
      </c>
      <c r="B26" s="132">
        <f>+B22-B24-B25</f>
        <v>0</v>
      </c>
      <c r="C26" s="132">
        <f t="shared" ref="C26:F26" si="4">+C22-C24-C25</f>
        <v>0</v>
      </c>
      <c r="D26" s="132">
        <f t="shared" si="4"/>
        <v>0</v>
      </c>
      <c r="E26" s="132">
        <f t="shared" si="4"/>
        <v>0</v>
      </c>
      <c r="F26" s="132">
        <f t="shared" si="4"/>
        <v>0</v>
      </c>
    </row>
    <row r="27" spans="1:6" x14ac:dyDescent="0.25">
      <c r="A27" s="108"/>
    </row>
    <row r="28" spans="1:6" x14ac:dyDescent="0.25">
      <c r="A28" s="108" t="s">
        <v>179</v>
      </c>
      <c r="B28" s="127">
        <f>+'Worksheet # 23 Expenses'!F109</f>
        <v>0</v>
      </c>
      <c r="C28" s="127">
        <f>+'Worksheet # 23 Expenses'!G109</f>
        <v>0</v>
      </c>
      <c r="D28" s="127">
        <f>+'Worksheet # 23 Expenses'!H109</f>
        <v>0</v>
      </c>
      <c r="E28" s="127">
        <f>+'Worksheet # 23 Expenses'!I109</f>
        <v>0</v>
      </c>
      <c r="F28" s="127">
        <f>+'Worksheet # 23 Expenses'!J109</f>
        <v>0</v>
      </c>
    </row>
    <row r="29" spans="1:6" x14ac:dyDescent="0.25">
      <c r="A29" s="108" t="s">
        <v>180</v>
      </c>
      <c r="B29" s="126">
        <f>+B26-B28</f>
        <v>0</v>
      </c>
      <c r="C29" s="126">
        <f t="shared" ref="C29:F29" si="5">+C26-C28</f>
        <v>0</v>
      </c>
      <c r="D29" s="126">
        <f t="shared" si="5"/>
        <v>0</v>
      </c>
      <c r="E29" s="126">
        <f t="shared" si="5"/>
        <v>0</v>
      </c>
      <c r="F29" s="126">
        <f t="shared" si="5"/>
        <v>0</v>
      </c>
    </row>
    <row r="30" spans="1:6" x14ac:dyDescent="0.25">
      <c r="A30" s="108"/>
    </row>
    <row r="31" spans="1:6" x14ac:dyDescent="0.25">
      <c r="A31" s="108" t="s">
        <v>181</v>
      </c>
      <c r="B31" s="126"/>
      <c r="C31" s="126"/>
      <c r="D31" s="126"/>
      <c r="E31" s="126"/>
      <c r="F31" s="126"/>
    </row>
    <row r="32" spans="1:6" x14ac:dyDescent="0.25">
      <c r="A32" s="108"/>
    </row>
    <row r="33" spans="1:6" ht="15.75" thickBot="1" x14ac:dyDescent="0.3">
      <c r="A33" s="125" t="s">
        <v>182</v>
      </c>
      <c r="B33" s="133">
        <f>+B29-B31</f>
        <v>0</v>
      </c>
      <c r="C33" s="133">
        <f t="shared" ref="C33:F33" si="6">+C29-C31</f>
        <v>0</v>
      </c>
      <c r="D33" s="133">
        <f t="shared" si="6"/>
        <v>0</v>
      </c>
      <c r="E33" s="133">
        <f t="shared" si="6"/>
        <v>0</v>
      </c>
      <c r="F33" s="133">
        <f t="shared" si="6"/>
        <v>0</v>
      </c>
    </row>
    <row r="34" spans="1:6" ht="15.75" thickTop="1" x14ac:dyDescent="0.25"/>
  </sheetData>
  <sheetProtection password="CA47" sheet="1" objects="1" scenarios="1"/>
  <pageMargins left="0.7" right="0.7" top="0.75" bottom="0.75" header="0.3" footer="0.3"/>
  <pageSetup orientation="portrait" r:id="rId1"/>
  <headerFooter>
    <oddHeader>&amp;C&amp;"-,Bold"&amp;12Urban Farm Business PlanWorksheet 25 - Profit and Loss&amp;14
&amp;10Urban Farm Proforma - Income and Expense Projection</oddHeader>
    <oddFooter>&amp;C&amp;8Contract No. EP-W-07-023
EPA-905-K-11-002           May 2011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zoomScalePageLayoutView="40" workbookViewId="0">
      <selection activeCell="K2" sqref="K2"/>
    </sheetView>
  </sheetViews>
  <sheetFormatPr defaultRowHeight="15" x14ac:dyDescent="0.25"/>
  <cols>
    <col min="1" max="4" width="2.7109375" style="112" customWidth="1"/>
    <col min="5" max="5" width="32.7109375" style="112" customWidth="1"/>
    <col min="6" max="10" width="9.140625" style="112"/>
    <col min="11" max="11" width="45.42578125" style="112" customWidth="1"/>
    <col min="12" max="16384" width="9.140625" style="112"/>
  </cols>
  <sheetData>
    <row r="1" spans="1:11" ht="15.75" x14ac:dyDescent="0.25">
      <c r="A1" s="107" t="s">
        <v>183</v>
      </c>
      <c r="B1" s="108"/>
      <c r="C1" s="108"/>
      <c r="D1" s="108"/>
      <c r="E1" s="109"/>
      <c r="F1" s="110" t="s">
        <v>58</v>
      </c>
      <c r="G1" s="110" t="s">
        <v>59</v>
      </c>
      <c r="H1" s="110" t="s">
        <v>60</v>
      </c>
      <c r="I1" s="110" t="s">
        <v>61</v>
      </c>
      <c r="J1" s="110" t="s">
        <v>62</v>
      </c>
      <c r="K1" s="111" t="s">
        <v>63</v>
      </c>
    </row>
    <row r="2" spans="1:11" ht="30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34" t="s">
        <v>184</v>
      </c>
    </row>
    <row r="3" spans="1:11" x14ac:dyDescent="0.25">
      <c r="A3" s="108" t="s">
        <v>185</v>
      </c>
      <c r="B3" s="108"/>
      <c r="C3" s="108"/>
      <c r="D3" s="108"/>
      <c r="E3" s="109"/>
      <c r="F3" s="126"/>
      <c r="G3" s="126"/>
      <c r="H3" s="126"/>
      <c r="I3" s="126"/>
      <c r="J3" s="126"/>
    </row>
    <row r="4" spans="1:11" x14ac:dyDescent="0.25">
      <c r="A4" s="108"/>
      <c r="B4" s="108" t="s">
        <v>186</v>
      </c>
      <c r="C4" s="108"/>
      <c r="D4" s="108"/>
      <c r="E4" s="109"/>
      <c r="F4" s="126"/>
      <c r="G4" s="126"/>
      <c r="H4" s="126"/>
      <c r="I4" s="126"/>
      <c r="J4" s="126"/>
    </row>
    <row r="5" spans="1:11" x14ac:dyDescent="0.25">
      <c r="A5" s="108"/>
      <c r="B5" s="108" t="s">
        <v>187</v>
      </c>
      <c r="C5" s="108"/>
      <c r="D5" s="108"/>
      <c r="E5" s="109"/>
      <c r="F5" s="126"/>
      <c r="G5" s="126"/>
      <c r="H5" s="126"/>
      <c r="I5" s="126"/>
      <c r="J5" s="126"/>
    </row>
    <row r="6" spans="1:11" x14ac:dyDescent="0.25">
      <c r="A6" s="108"/>
      <c r="B6" s="108" t="s">
        <v>188</v>
      </c>
      <c r="C6" s="108"/>
      <c r="D6" s="108"/>
      <c r="E6" s="109"/>
      <c r="F6" s="126"/>
      <c r="G6" s="126"/>
      <c r="H6" s="126"/>
      <c r="I6" s="126"/>
      <c r="J6" s="126"/>
    </row>
    <row r="7" spans="1:11" x14ac:dyDescent="0.25">
      <c r="A7" s="108"/>
      <c r="B7" s="108" t="s">
        <v>189</v>
      </c>
      <c r="C7" s="108"/>
      <c r="D7" s="108"/>
      <c r="E7" s="109"/>
      <c r="F7" s="126"/>
      <c r="G7" s="126"/>
      <c r="H7" s="126"/>
      <c r="I7" s="126"/>
      <c r="J7" s="126"/>
    </row>
    <row r="8" spans="1:11" x14ac:dyDescent="0.25">
      <c r="A8" s="108"/>
      <c r="B8" s="108" t="s">
        <v>190</v>
      </c>
      <c r="C8" s="108"/>
      <c r="D8" s="108"/>
      <c r="E8" s="109"/>
      <c r="F8" s="126"/>
      <c r="G8" s="126"/>
      <c r="H8" s="126"/>
      <c r="I8" s="126"/>
      <c r="J8" s="126"/>
    </row>
    <row r="9" spans="1:11" x14ac:dyDescent="0.25">
      <c r="A9" s="108"/>
      <c r="B9" s="108" t="s">
        <v>191</v>
      </c>
      <c r="C9" s="108"/>
      <c r="D9" s="108"/>
      <c r="E9" s="109"/>
      <c r="F9" s="126"/>
      <c r="G9" s="126"/>
      <c r="H9" s="126"/>
      <c r="I9" s="126"/>
      <c r="J9" s="126"/>
    </row>
    <row r="10" spans="1:11" x14ac:dyDescent="0.25">
      <c r="A10" s="108"/>
      <c r="B10" s="108" t="s">
        <v>192</v>
      </c>
      <c r="C10" s="108"/>
      <c r="D10" s="108"/>
      <c r="E10" s="109"/>
      <c r="F10" s="126"/>
      <c r="G10" s="126"/>
      <c r="H10" s="126"/>
      <c r="I10" s="126"/>
      <c r="J10" s="126"/>
    </row>
    <row r="11" spans="1:11" x14ac:dyDescent="0.25">
      <c r="A11" s="108"/>
      <c r="B11" s="108" t="s">
        <v>20</v>
      </c>
      <c r="C11" s="108"/>
      <c r="D11" s="108"/>
      <c r="E11" s="109"/>
      <c r="F11" s="126"/>
      <c r="G11" s="126"/>
      <c r="H11" s="126"/>
      <c r="I11" s="126"/>
      <c r="J11" s="126"/>
    </row>
    <row r="12" spans="1:11" x14ac:dyDescent="0.25">
      <c r="A12" s="108"/>
      <c r="B12" s="108"/>
      <c r="C12" s="108"/>
      <c r="D12" s="108"/>
      <c r="E12" s="109" t="s">
        <v>193</v>
      </c>
      <c r="F12" s="135">
        <f>SUM(F3:F11)</f>
        <v>0</v>
      </c>
      <c r="G12" s="135">
        <f>SUM(G3:G11)</f>
        <v>0</v>
      </c>
      <c r="H12" s="135">
        <f>SUM(H3:H11)</f>
        <v>0</v>
      </c>
      <c r="I12" s="135">
        <f>SUM(I3:I11)</f>
        <v>0</v>
      </c>
      <c r="J12" s="135">
        <f>SUM(J3:J11)</f>
        <v>0</v>
      </c>
    </row>
    <row r="13" spans="1:11" x14ac:dyDescent="0.25">
      <c r="E13" s="121"/>
      <c r="F13" s="113"/>
      <c r="G13" s="113"/>
      <c r="H13" s="113"/>
      <c r="I13" s="113"/>
      <c r="J13" s="113"/>
    </row>
  </sheetData>
  <sheetProtection password="CA47" sheet="1" objects="1" scenarios="1"/>
  <pageMargins left="0.7" right="0.7" top="0.75" bottom="0.75" header="0.3" footer="0.3"/>
  <pageSetup scale="67" orientation="landscape" r:id="rId1"/>
  <headerFooter>
    <oddHeader>&amp;C&amp;"-,Bold"&amp;12Urban Farm Business Plan Worksheet 26 - Fixed Assets</oddHeader>
    <oddFooter>&amp;C&amp;8Contract No. EP-W-07-023
EPA-905-K-11-002
May 2011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zoomScalePageLayoutView="70" workbookViewId="0">
      <selection activeCell="H2" sqref="H2"/>
    </sheetView>
  </sheetViews>
  <sheetFormatPr defaultRowHeight="15" x14ac:dyDescent="0.25"/>
  <cols>
    <col min="1" max="1" width="3.5703125" style="112" customWidth="1"/>
    <col min="2" max="2" width="28.42578125" style="112" customWidth="1"/>
    <col min="3" max="7" width="9.140625" style="113"/>
    <col min="8" max="8" width="63.85546875" style="112" customWidth="1"/>
    <col min="9" max="16384" width="9.140625" style="112"/>
  </cols>
  <sheetData>
    <row r="1" spans="1:8" ht="15.75" x14ac:dyDescent="0.25">
      <c r="A1" s="107" t="s">
        <v>194</v>
      </c>
      <c r="B1" s="108"/>
      <c r="C1" s="110" t="s">
        <v>58</v>
      </c>
      <c r="D1" s="110" t="s">
        <v>59</v>
      </c>
      <c r="E1" s="110" t="s">
        <v>60</v>
      </c>
      <c r="F1" s="110" t="s">
        <v>61</v>
      </c>
      <c r="G1" s="110" t="s">
        <v>62</v>
      </c>
      <c r="H1" s="111" t="s">
        <v>152</v>
      </c>
    </row>
    <row r="2" spans="1:8" ht="30" x14ac:dyDescent="0.25">
      <c r="A2" s="108"/>
      <c r="B2" s="108"/>
      <c r="C2" s="110"/>
      <c r="D2" s="110"/>
      <c r="E2" s="110"/>
      <c r="F2" s="110"/>
      <c r="G2" s="110"/>
      <c r="H2" s="122" t="s">
        <v>153</v>
      </c>
    </row>
    <row r="3" spans="1:8" x14ac:dyDescent="0.25">
      <c r="A3" s="108" t="s">
        <v>161</v>
      </c>
      <c r="B3" s="108"/>
      <c r="C3" s="136"/>
      <c r="D3" s="136"/>
      <c r="E3" s="136"/>
      <c r="F3" s="136"/>
      <c r="G3" s="136"/>
    </row>
    <row r="4" spans="1:8" x14ac:dyDescent="0.25">
      <c r="B4" s="137" t="s">
        <v>162</v>
      </c>
      <c r="C4" s="126"/>
      <c r="D4" s="126"/>
      <c r="E4" s="126"/>
      <c r="F4" s="126"/>
      <c r="G4" s="126"/>
    </row>
    <row r="5" spans="1:8" x14ac:dyDescent="0.25">
      <c r="B5" s="137" t="s">
        <v>162</v>
      </c>
      <c r="C5" s="126"/>
      <c r="D5" s="126"/>
      <c r="E5" s="126"/>
      <c r="F5" s="126"/>
      <c r="G5" s="126"/>
    </row>
    <row r="6" spans="1:8" x14ac:dyDescent="0.25">
      <c r="A6" s="108" t="s">
        <v>163</v>
      </c>
      <c r="B6" s="108"/>
      <c r="C6" s="136"/>
      <c r="D6" s="136"/>
      <c r="E6" s="136"/>
      <c r="F6" s="136"/>
      <c r="G6" s="136"/>
    </row>
    <row r="7" spans="1:8" x14ac:dyDescent="0.25">
      <c r="B7" s="137" t="s">
        <v>162</v>
      </c>
      <c r="C7" s="126"/>
      <c r="D7" s="126"/>
      <c r="E7" s="126"/>
      <c r="F7" s="126"/>
      <c r="G7" s="126"/>
    </row>
    <row r="8" spans="1:8" x14ac:dyDescent="0.25">
      <c r="B8" s="137" t="s">
        <v>162</v>
      </c>
      <c r="C8" s="126"/>
      <c r="D8" s="126"/>
      <c r="E8" s="126"/>
      <c r="F8" s="126"/>
      <c r="G8" s="126"/>
    </row>
    <row r="9" spans="1:8" x14ac:dyDescent="0.25">
      <c r="A9" s="108" t="s">
        <v>195</v>
      </c>
      <c r="B9" s="108"/>
      <c r="C9" s="126"/>
      <c r="D9" s="126"/>
      <c r="E9" s="126"/>
      <c r="F9" s="126"/>
      <c r="G9" s="126"/>
    </row>
    <row r="10" spans="1:8" x14ac:dyDescent="0.25">
      <c r="A10" s="108" t="s">
        <v>196</v>
      </c>
      <c r="B10" s="108"/>
      <c r="C10" s="126"/>
      <c r="D10" s="126"/>
      <c r="E10" s="126"/>
      <c r="F10" s="126"/>
      <c r="G10" s="126"/>
    </row>
    <row r="11" spans="1:8" x14ac:dyDescent="0.25">
      <c r="A11" s="108" t="s">
        <v>197</v>
      </c>
      <c r="B11" s="108"/>
      <c r="C11" s="126"/>
      <c r="D11" s="126"/>
      <c r="E11" s="126"/>
      <c r="F11" s="126"/>
      <c r="G11" s="126"/>
    </row>
    <row r="12" spans="1:8" x14ac:dyDescent="0.25">
      <c r="A12" s="108" t="s">
        <v>198</v>
      </c>
      <c r="B12" s="108"/>
      <c r="C12" s="126"/>
      <c r="D12" s="126"/>
      <c r="E12" s="126"/>
      <c r="F12" s="126"/>
      <c r="G12" s="126"/>
    </row>
    <row r="13" spans="1:8" x14ac:dyDescent="0.25">
      <c r="B13" s="109" t="s">
        <v>199</v>
      </c>
      <c r="C13" s="115">
        <f>SUM(C3:C12)</f>
        <v>0</v>
      </c>
      <c r="D13" s="115">
        <f t="shared" ref="D13:G13" si="0">SUM(D3:D12)</f>
        <v>0</v>
      </c>
      <c r="E13" s="115">
        <f t="shared" si="0"/>
        <v>0</v>
      </c>
      <c r="F13" s="115">
        <f t="shared" si="0"/>
        <v>0</v>
      </c>
      <c r="G13" s="115">
        <f t="shared" si="0"/>
        <v>0</v>
      </c>
    </row>
  </sheetData>
  <sheetProtection password="CA47" sheet="1" objects="1" scenarios="1"/>
  <pageMargins left="0.7" right="0.7" top="0.75" bottom="0.75" header="0.3" footer="0.3"/>
  <pageSetup scale="63" orientation="landscape" r:id="rId1"/>
  <headerFooter>
    <oddHeader>&amp;C&amp;"-,Bold"&amp;12Urban Farm Business Plan Worksheet 27 - Funding</oddHeader>
    <oddFooter>&amp;C&amp;8Contract No. EP-W-07-023
EPA-905-K-11-002
May 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Introduction</vt:lpstr>
      <vt:lpstr>Worksheet #17 Planning</vt:lpstr>
      <vt:lpstr>Worksheet # 23 Expenses</vt:lpstr>
      <vt:lpstr>Worksheet # 24 Income</vt:lpstr>
      <vt:lpstr>Worksheet # 25 Profit and Loss</vt:lpstr>
      <vt:lpstr>Worksheet # 26 Fixed Assets</vt:lpstr>
      <vt:lpstr>Worksheet # 27 Funding</vt:lpstr>
      <vt:lpstr>'Worksheet # 23 Expenses'!Print_Titles</vt:lpstr>
    </vt:vector>
  </TitlesOfParts>
  <Manager>U.S. EPA Office of Brownfields and Land Revitalization</Manager>
  <Company>U.S. EPA Office of Brownfields and Land Revitalization 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Urban Farm Business Plan Worksheet</dc:title>
  <dc:subject>Urban Farm Planning Tool</dc:subject>
  <dc:creator>U.S. EPA Office of Brownfields and Land Revitalization</dc:creator>
  <cp:keywords>urban farm, costs, revenue, EPA, agriculture, business plan</cp:keywords>
  <cp:lastModifiedBy>Jones, Cynthia</cp:lastModifiedBy>
  <cp:lastPrinted>2011-07-06T17:55:10Z</cp:lastPrinted>
  <dcterms:created xsi:type="dcterms:W3CDTF">2011-05-18T19:33:19Z</dcterms:created>
  <dcterms:modified xsi:type="dcterms:W3CDTF">2011-07-22T20:10:59Z</dcterms:modified>
  <cp:category>urban farm, costs, revenue, EPA, agriculture, business plan</cp:category>
</cp:coreProperties>
</file>