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usepa.sharepoint.com/sites/CAER/Shared Documents/Communications/Facility R&amp;D Team/Final Reports/Facility Inventory Data Sources and Data Flows/"/>
    </mc:Choice>
  </mc:AlternateContent>
  <xr:revisionPtr revIDLastSave="760" documentId="8_{6FAC14A2-211F-41E5-9CDA-0AB2B4654F5B}" xr6:coauthVersionLast="47" xr6:coauthVersionMax="47" xr10:uidLastSave="{A8CD9FEC-F27C-4E8E-B731-0102E34FE634}"/>
  <bookViews>
    <workbookView xWindow="20" yWindow="280" windowWidth="26310" windowHeight="11060" firstSheet="5" activeTab="9" xr2:uid="{00000000-000D-0000-FFFF-FFFF00000000}"/>
  </bookViews>
  <sheets>
    <sheet name="Original Responses" sheetId="20" r:id="rId1"/>
    <sheet name="Individual Resp Analysis" sheetId="19" r:id="rId2"/>
    <sheet name="Repeats" sheetId="21" r:id="rId3"/>
    <sheet name="Adjust to Jurisdiction Details" sheetId="1" r:id="rId4"/>
    <sheet name="Number of responses" sheetId="13" r:id="rId5"/>
    <sheet name="Trible data in 2017 NEI" sheetId="12" r:id="rId6"/>
    <sheet name="Facility Types" sheetId="23" r:id="rId7"/>
    <sheet name="Facility Number" sheetId="2" r:id="rId8"/>
    <sheet name="Techniques" sheetId="6" r:id="rId9"/>
    <sheet name="Reliance on SLT data" sheetId="11" r:id="rId10"/>
    <sheet name="Facility Report" sheetId="15" r:id="rId11"/>
    <sheet name="Previous EI" sheetId="16" r:id="rId12"/>
    <sheet name="Auto Created" sheetId="17" r:id="rId13"/>
    <sheet name="ReleasePoints" sheetId="5" r:id="rId14"/>
    <sheet name="Control Summary" sheetId="10" r:id="rId15"/>
    <sheet name="Facility_Unit_Process" sheetId="7" r:id="rId16"/>
    <sheet name="Number of Tech" sheetId="14" r:id="rId17"/>
    <sheet name="Notes" sheetId="4" r:id="rId18"/>
  </sheets>
  <definedNames>
    <definedName name="_xlnm._FilterDatabase" localSheetId="3" hidden="1">'Adjust to Jurisdiction Details'!$H$1:$DM$56</definedName>
    <definedName name="_xlnm._FilterDatabase" localSheetId="6" hidden="1">'Facility Types'!$K$2:$Q$56</definedName>
    <definedName name="_xlnm._FilterDatabase" localSheetId="1" hidden="1">'Individual Resp Analysis'!$B$2:$CZ$61</definedName>
    <definedName name="_xlnm._FilterDatabase" localSheetId="8" hidden="1">Techniques!$U$2:$AJ$57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7" i="6" l="1"/>
  <c r="AG57" i="6"/>
  <c r="AF57" i="6"/>
  <c r="AC56" i="6"/>
  <c r="Y56" i="6"/>
  <c r="AC55" i="6"/>
  <c r="Y55" i="6"/>
  <c r="AC54" i="6"/>
  <c r="Y54" i="6"/>
  <c r="AC53" i="6"/>
  <c r="Y53" i="6"/>
  <c r="AC52" i="6"/>
  <c r="Y52" i="6"/>
  <c r="AC51" i="6"/>
  <c r="Y51" i="6"/>
  <c r="AC50" i="6"/>
  <c r="Y50" i="6"/>
  <c r="AC49" i="6"/>
  <c r="Y49" i="6"/>
  <c r="AC48" i="6"/>
  <c r="Y48" i="6"/>
  <c r="AC47" i="6"/>
  <c r="Y47" i="6"/>
  <c r="AC46" i="6"/>
  <c r="Y46" i="6"/>
  <c r="AC45" i="6"/>
  <c r="Y45" i="6"/>
  <c r="AC44" i="6"/>
  <c r="Y44" i="6"/>
  <c r="AC43" i="6"/>
  <c r="Y43" i="6"/>
  <c r="AC42" i="6"/>
  <c r="Y42" i="6"/>
  <c r="AC41" i="6"/>
  <c r="Y41" i="6"/>
  <c r="AC40" i="6"/>
  <c r="Y40" i="6"/>
  <c r="AC39" i="6"/>
  <c r="Y39" i="6"/>
  <c r="AC38" i="6"/>
  <c r="Y38" i="6"/>
  <c r="AC37" i="6"/>
  <c r="Y37" i="6"/>
  <c r="AC36" i="6"/>
  <c r="Y36" i="6"/>
  <c r="AC35" i="6"/>
  <c r="Y35" i="6"/>
  <c r="AC34" i="6"/>
  <c r="Y34" i="6"/>
  <c r="AC33" i="6"/>
  <c r="Y33" i="6"/>
  <c r="AC32" i="6"/>
  <c r="Y32" i="6"/>
  <c r="AC31" i="6"/>
  <c r="Y31" i="6"/>
  <c r="AC30" i="6"/>
  <c r="Y30" i="6"/>
  <c r="AC29" i="6"/>
  <c r="Y29" i="6"/>
  <c r="AC28" i="6"/>
  <c r="Y28" i="6"/>
  <c r="AC27" i="6"/>
  <c r="Y27" i="6"/>
  <c r="AC26" i="6"/>
  <c r="Y26" i="6"/>
  <c r="AC25" i="6"/>
  <c r="Y25" i="6"/>
  <c r="AC24" i="6"/>
  <c r="Y24" i="6"/>
  <c r="AC23" i="6"/>
  <c r="Y23" i="6"/>
  <c r="AC22" i="6"/>
  <c r="Y22" i="6"/>
  <c r="AC21" i="6"/>
  <c r="Y21" i="6"/>
  <c r="AC20" i="6"/>
  <c r="Y20" i="6"/>
  <c r="AC19" i="6"/>
  <c r="Y19" i="6"/>
  <c r="AC18" i="6"/>
  <c r="Y18" i="6"/>
  <c r="AC17" i="6"/>
  <c r="Y17" i="6"/>
  <c r="AC16" i="6"/>
  <c r="Y16" i="6"/>
  <c r="AC15" i="6"/>
  <c r="Y15" i="6"/>
  <c r="AC14" i="6"/>
  <c r="Y14" i="6"/>
  <c r="AC13" i="6"/>
  <c r="Y13" i="6"/>
  <c r="AC12" i="6"/>
  <c r="Y12" i="6"/>
  <c r="AC11" i="6"/>
  <c r="Y11" i="6"/>
  <c r="AC10" i="6"/>
  <c r="Y10" i="6"/>
  <c r="AC9" i="6"/>
  <c r="Y9" i="6"/>
  <c r="AC8" i="6"/>
  <c r="Y8" i="6"/>
  <c r="AC7" i="6"/>
  <c r="Y7" i="6"/>
  <c r="AC6" i="6"/>
  <c r="Y6" i="6"/>
  <c r="AC5" i="6"/>
  <c r="Y5" i="6"/>
  <c r="AC4" i="6"/>
  <c r="Y4" i="6"/>
  <c r="AC3" i="6"/>
  <c r="Y3" i="6"/>
  <c r="M57" i="14"/>
  <c r="E59" i="2"/>
  <c r="B59" i="2"/>
  <c r="DK62" i="19"/>
  <c r="DJ62" i="19"/>
  <c r="E4" i="13"/>
  <c r="E5" i="13"/>
  <c r="DP57" i="1"/>
  <c r="D5" i="13" s="1"/>
  <c r="DN57" i="1"/>
  <c r="C5" i="13" s="1"/>
  <c r="DO57" i="1"/>
  <c r="B5" i="13" s="1"/>
  <c r="E9" i="10"/>
  <c r="E8" i="10"/>
  <c r="E7" i="10"/>
  <c r="E6" i="10"/>
  <c r="E5" i="10"/>
  <c r="E4" i="10"/>
  <c r="D9" i="10"/>
  <c r="D8" i="10"/>
  <c r="D7" i="10"/>
  <c r="D6" i="10"/>
  <c r="D5" i="10"/>
  <c r="D4" i="10"/>
  <c r="G3" i="13"/>
  <c r="G2" i="13"/>
  <c r="G10" i="5"/>
  <c r="G9" i="5"/>
  <c r="G8" i="5"/>
  <c r="G7" i="5"/>
  <c r="G6" i="5"/>
  <c r="G5" i="5"/>
  <c r="G4" i="5"/>
  <c r="G3" i="5"/>
  <c r="G2" i="5"/>
  <c r="F10" i="5"/>
  <c r="F9" i="5"/>
  <c r="F8" i="5"/>
  <c r="F7" i="5"/>
  <c r="F6" i="5"/>
  <c r="F5" i="5"/>
  <c r="F4" i="5"/>
  <c r="F3" i="5"/>
  <c r="F2" i="5"/>
  <c r="E10" i="5"/>
  <c r="E9" i="5"/>
  <c r="E8" i="5"/>
  <c r="E7" i="5"/>
  <c r="E6" i="5"/>
  <c r="E5" i="5"/>
  <c r="E4" i="5"/>
  <c r="E3" i="5"/>
  <c r="E2" i="5"/>
  <c r="C9" i="10"/>
  <c r="B9" i="10"/>
  <c r="F3" i="13"/>
  <c r="F2" i="13"/>
  <c r="DN62" i="19"/>
  <c r="DM62" i="19"/>
  <c r="D4" i="13" s="1"/>
  <c r="DL62" i="19"/>
  <c r="O13" i="10"/>
  <c r="O14" i="10"/>
  <c r="O15" i="10"/>
  <c r="O16" i="10"/>
  <c r="O17" i="10"/>
  <c r="O18" i="10"/>
  <c r="O19" i="10"/>
  <c r="O12" i="10"/>
  <c r="N13" i="10"/>
  <c r="N14" i="10"/>
  <c r="N15" i="10"/>
  <c r="N16" i="10"/>
  <c r="N17" i="10"/>
  <c r="N18" i="10"/>
  <c r="N19" i="10"/>
  <c r="N12" i="10"/>
  <c r="L13" i="10"/>
  <c r="M13" i="10"/>
  <c r="L14" i="10"/>
  <c r="M14" i="10"/>
  <c r="L15" i="10"/>
  <c r="M15" i="10"/>
  <c r="L16" i="10"/>
  <c r="M16" i="10"/>
  <c r="L17" i="10"/>
  <c r="M17" i="10"/>
  <c r="L18" i="10"/>
  <c r="M18" i="10"/>
  <c r="L19" i="10"/>
  <c r="M19" i="10"/>
  <c r="M12" i="10"/>
  <c r="L12" i="10"/>
  <c r="I12" i="10"/>
  <c r="I13" i="10"/>
  <c r="I14" i="10"/>
  <c r="I15" i="10"/>
  <c r="I16" i="10"/>
  <c r="I17" i="10"/>
  <c r="I18" i="10"/>
  <c r="I19" i="10"/>
  <c r="H2" i="10"/>
  <c r="E20" i="7"/>
  <c r="F20" i="7"/>
  <c r="G20" i="7"/>
  <c r="E21" i="7"/>
  <c r="F21" i="7"/>
  <c r="G21" i="7"/>
  <c r="E22" i="7"/>
  <c r="F22" i="7"/>
  <c r="G22" i="7"/>
  <c r="E23" i="7"/>
  <c r="F23" i="7"/>
  <c r="G23" i="7"/>
  <c r="E24" i="7"/>
  <c r="F24" i="7"/>
  <c r="G24" i="7"/>
  <c r="F19" i="7"/>
  <c r="G19" i="7"/>
  <c r="E19" i="7"/>
  <c r="N56" i="14"/>
  <c r="M56" i="14"/>
  <c r="L56" i="14"/>
  <c r="K56" i="14"/>
  <c r="J56" i="14"/>
  <c r="O56" i="14" s="1"/>
  <c r="I56" i="14"/>
  <c r="N55" i="14"/>
  <c r="M55" i="14"/>
  <c r="L55" i="14"/>
  <c r="K55" i="14"/>
  <c r="J55" i="14"/>
  <c r="I55" i="14"/>
  <c r="O55" i="14" s="1"/>
  <c r="N54" i="14"/>
  <c r="M54" i="14"/>
  <c r="L54" i="14"/>
  <c r="K54" i="14"/>
  <c r="J54" i="14"/>
  <c r="I54" i="14"/>
  <c r="O54" i="14" s="1"/>
  <c r="N53" i="14"/>
  <c r="M53" i="14"/>
  <c r="L53" i="14"/>
  <c r="K53" i="14"/>
  <c r="O53" i="14" s="1"/>
  <c r="J53" i="14"/>
  <c r="I53" i="14"/>
  <c r="N52" i="14"/>
  <c r="M52" i="14"/>
  <c r="L52" i="14"/>
  <c r="K52" i="14"/>
  <c r="J52" i="14"/>
  <c r="O52" i="14" s="1"/>
  <c r="I52" i="14"/>
  <c r="N51" i="14"/>
  <c r="M51" i="14"/>
  <c r="L51" i="14"/>
  <c r="K51" i="14"/>
  <c r="J51" i="14"/>
  <c r="I51" i="14"/>
  <c r="O51" i="14" s="1"/>
  <c r="N50" i="14"/>
  <c r="M50" i="14"/>
  <c r="L50" i="14"/>
  <c r="K50" i="14"/>
  <c r="J50" i="14"/>
  <c r="I50" i="14"/>
  <c r="O50" i="14" s="1"/>
  <c r="N49" i="14"/>
  <c r="M49" i="14"/>
  <c r="L49" i="14"/>
  <c r="K49" i="14"/>
  <c r="O49" i="14" s="1"/>
  <c r="J49" i="14"/>
  <c r="I49" i="14"/>
  <c r="N48" i="14"/>
  <c r="M48" i="14"/>
  <c r="L48" i="14"/>
  <c r="K48" i="14"/>
  <c r="J48" i="14"/>
  <c r="O48" i="14" s="1"/>
  <c r="I48" i="14"/>
  <c r="N47" i="14"/>
  <c r="M47" i="14"/>
  <c r="L47" i="14"/>
  <c r="K47" i="14"/>
  <c r="J47" i="14"/>
  <c r="I47" i="14"/>
  <c r="O47" i="14" s="1"/>
  <c r="N46" i="14"/>
  <c r="M46" i="14"/>
  <c r="L46" i="14"/>
  <c r="K46" i="14"/>
  <c r="J46" i="14"/>
  <c r="I46" i="14"/>
  <c r="O46" i="14" s="1"/>
  <c r="N45" i="14"/>
  <c r="M45" i="14"/>
  <c r="L45" i="14"/>
  <c r="O45" i="14" s="1"/>
  <c r="K45" i="14"/>
  <c r="J45" i="14"/>
  <c r="I45" i="14"/>
  <c r="N44" i="14"/>
  <c r="M44" i="14"/>
  <c r="L44" i="14"/>
  <c r="K44" i="14"/>
  <c r="J44" i="14"/>
  <c r="O44" i="14" s="1"/>
  <c r="I44" i="14"/>
  <c r="N43" i="14"/>
  <c r="M43" i="14"/>
  <c r="L43" i="14"/>
  <c r="K43" i="14"/>
  <c r="J43" i="14"/>
  <c r="I43" i="14"/>
  <c r="O43" i="14" s="1"/>
  <c r="N42" i="14"/>
  <c r="M42" i="14"/>
  <c r="L42" i="14"/>
  <c r="K42" i="14"/>
  <c r="J42" i="14"/>
  <c r="I42" i="14"/>
  <c r="O42" i="14" s="1"/>
  <c r="N41" i="14"/>
  <c r="M41" i="14"/>
  <c r="L41" i="14"/>
  <c r="K41" i="14"/>
  <c r="O41" i="14" s="1"/>
  <c r="J41" i="14"/>
  <c r="I41" i="14"/>
  <c r="N40" i="14"/>
  <c r="M40" i="14"/>
  <c r="L40" i="14"/>
  <c r="K40" i="14"/>
  <c r="J40" i="14"/>
  <c r="O40" i="14" s="1"/>
  <c r="I40" i="14"/>
  <c r="N39" i="14"/>
  <c r="M39" i="14"/>
  <c r="L39" i="14"/>
  <c r="K39" i="14"/>
  <c r="J39" i="14"/>
  <c r="I39" i="14"/>
  <c r="O39" i="14" s="1"/>
  <c r="N38" i="14"/>
  <c r="M38" i="14"/>
  <c r="L38" i="14"/>
  <c r="K38" i="14"/>
  <c r="J38" i="14"/>
  <c r="I38" i="14"/>
  <c r="O38" i="14" s="1"/>
  <c r="N37" i="14"/>
  <c r="M37" i="14"/>
  <c r="L37" i="14"/>
  <c r="O37" i="14" s="1"/>
  <c r="K37" i="14"/>
  <c r="J37" i="14"/>
  <c r="I37" i="14"/>
  <c r="N36" i="14"/>
  <c r="M36" i="14"/>
  <c r="L36" i="14"/>
  <c r="K36" i="14"/>
  <c r="J36" i="14"/>
  <c r="O36" i="14" s="1"/>
  <c r="I36" i="14"/>
  <c r="N35" i="14"/>
  <c r="M35" i="14"/>
  <c r="L35" i="14"/>
  <c r="K35" i="14"/>
  <c r="J35" i="14"/>
  <c r="I35" i="14"/>
  <c r="O35" i="14" s="1"/>
  <c r="N34" i="14"/>
  <c r="M34" i="14"/>
  <c r="L34" i="14"/>
  <c r="K34" i="14"/>
  <c r="J34" i="14"/>
  <c r="I34" i="14"/>
  <c r="O34" i="14" s="1"/>
  <c r="N33" i="14"/>
  <c r="M33" i="14"/>
  <c r="L33" i="14"/>
  <c r="K33" i="14"/>
  <c r="O33" i="14" s="1"/>
  <c r="J33" i="14"/>
  <c r="I33" i="14"/>
  <c r="N32" i="14"/>
  <c r="M32" i="14"/>
  <c r="L32" i="14"/>
  <c r="K32" i="14"/>
  <c r="J32" i="14"/>
  <c r="O32" i="14" s="1"/>
  <c r="I32" i="14"/>
  <c r="N31" i="14"/>
  <c r="M31" i="14"/>
  <c r="L31" i="14"/>
  <c r="K31" i="14"/>
  <c r="J31" i="14"/>
  <c r="I31" i="14"/>
  <c r="O31" i="14" s="1"/>
  <c r="N30" i="14"/>
  <c r="M30" i="14"/>
  <c r="L30" i="14"/>
  <c r="K30" i="14"/>
  <c r="J30" i="14"/>
  <c r="I30" i="14"/>
  <c r="O30" i="14" s="1"/>
  <c r="N29" i="14"/>
  <c r="M29" i="14"/>
  <c r="L29" i="14"/>
  <c r="O29" i="14" s="1"/>
  <c r="K29" i="14"/>
  <c r="J29" i="14"/>
  <c r="I29" i="14"/>
  <c r="N28" i="14"/>
  <c r="M28" i="14"/>
  <c r="L28" i="14"/>
  <c r="K28" i="14"/>
  <c r="J28" i="14"/>
  <c r="O28" i="14" s="1"/>
  <c r="I28" i="14"/>
  <c r="N27" i="14"/>
  <c r="M27" i="14"/>
  <c r="L27" i="14"/>
  <c r="K27" i="14"/>
  <c r="J27" i="14"/>
  <c r="I27" i="14"/>
  <c r="O27" i="14" s="1"/>
  <c r="N26" i="14"/>
  <c r="M26" i="14"/>
  <c r="L26" i="14"/>
  <c r="K26" i="14"/>
  <c r="J26" i="14"/>
  <c r="I26" i="14"/>
  <c r="O26" i="14" s="1"/>
  <c r="N25" i="14"/>
  <c r="M25" i="14"/>
  <c r="L25" i="14"/>
  <c r="K25" i="14"/>
  <c r="O25" i="14" s="1"/>
  <c r="J25" i="14"/>
  <c r="I25" i="14"/>
  <c r="O24" i="14"/>
  <c r="N24" i="14"/>
  <c r="M24" i="14"/>
  <c r="L24" i="14"/>
  <c r="K24" i="14"/>
  <c r="J24" i="14"/>
  <c r="I24" i="14"/>
  <c r="N23" i="14"/>
  <c r="M23" i="14"/>
  <c r="L23" i="14"/>
  <c r="K23" i="14"/>
  <c r="J23" i="14"/>
  <c r="I23" i="14"/>
  <c r="O23" i="14" s="1"/>
  <c r="N22" i="14"/>
  <c r="M22" i="14"/>
  <c r="L22" i="14"/>
  <c r="K22" i="14"/>
  <c r="J22" i="14"/>
  <c r="I22" i="14"/>
  <c r="O22" i="14" s="1"/>
  <c r="O21" i="14"/>
  <c r="N21" i="14"/>
  <c r="M21" i="14"/>
  <c r="L21" i="14"/>
  <c r="K21" i="14"/>
  <c r="J21" i="14"/>
  <c r="I21" i="14"/>
  <c r="N20" i="14"/>
  <c r="M20" i="14"/>
  <c r="L20" i="14"/>
  <c r="K20" i="14"/>
  <c r="J20" i="14"/>
  <c r="O20" i="14" s="1"/>
  <c r="I20" i="14"/>
  <c r="N19" i="14"/>
  <c r="M19" i="14"/>
  <c r="L19" i="14"/>
  <c r="K19" i="14"/>
  <c r="J19" i="14"/>
  <c r="I19" i="14"/>
  <c r="O19" i="14" s="1"/>
  <c r="N18" i="14"/>
  <c r="M18" i="14"/>
  <c r="L18" i="14"/>
  <c r="K18" i="14"/>
  <c r="J18" i="14"/>
  <c r="I18" i="14"/>
  <c r="O18" i="14" s="1"/>
  <c r="N17" i="14"/>
  <c r="M17" i="14"/>
  <c r="L17" i="14"/>
  <c r="K17" i="14"/>
  <c r="O17" i="14" s="1"/>
  <c r="J17" i="14"/>
  <c r="I17" i="14"/>
  <c r="N16" i="14"/>
  <c r="M16" i="14"/>
  <c r="L16" i="14"/>
  <c r="K16" i="14"/>
  <c r="J16" i="14"/>
  <c r="O16" i="14" s="1"/>
  <c r="I16" i="14"/>
  <c r="N15" i="14"/>
  <c r="M15" i="14"/>
  <c r="L15" i="14"/>
  <c r="K15" i="14"/>
  <c r="J15" i="14"/>
  <c r="I15" i="14"/>
  <c r="O15" i="14" s="1"/>
  <c r="N14" i="14"/>
  <c r="M14" i="14"/>
  <c r="L14" i="14"/>
  <c r="K14" i="14"/>
  <c r="J14" i="14"/>
  <c r="I14" i="14"/>
  <c r="O14" i="14" s="1"/>
  <c r="N13" i="14"/>
  <c r="M13" i="14"/>
  <c r="L13" i="14"/>
  <c r="K13" i="14"/>
  <c r="O13" i="14" s="1"/>
  <c r="J13" i="14"/>
  <c r="I13" i="14"/>
  <c r="N12" i="14"/>
  <c r="M12" i="14"/>
  <c r="L12" i="14"/>
  <c r="K12" i="14"/>
  <c r="J12" i="14"/>
  <c r="O12" i="14" s="1"/>
  <c r="I12" i="14"/>
  <c r="N11" i="14"/>
  <c r="M11" i="14"/>
  <c r="L11" i="14"/>
  <c r="K11" i="14"/>
  <c r="J11" i="14"/>
  <c r="I11" i="14"/>
  <c r="O11" i="14" s="1"/>
  <c r="N10" i="14"/>
  <c r="M10" i="14"/>
  <c r="L10" i="14"/>
  <c r="K10" i="14"/>
  <c r="J10" i="14"/>
  <c r="I10" i="14"/>
  <c r="O10" i="14" s="1"/>
  <c r="O9" i="14"/>
  <c r="N9" i="14"/>
  <c r="M9" i="14"/>
  <c r="L9" i="14"/>
  <c r="K9" i="14"/>
  <c r="J9" i="14"/>
  <c r="I9" i="14"/>
  <c r="N8" i="14"/>
  <c r="M8" i="14"/>
  <c r="L8" i="14"/>
  <c r="K8" i="14"/>
  <c r="J8" i="14"/>
  <c r="O8" i="14" s="1"/>
  <c r="I8" i="14"/>
  <c r="N7" i="14"/>
  <c r="M7" i="14"/>
  <c r="L7" i="14"/>
  <c r="K7" i="14"/>
  <c r="J7" i="14"/>
  <c r="I7" i="14"/>
  <c r="O7" i="14" s="1"/>
  <c r="N6" i="14"/>
  <c r="M6" i="14"/>
  <c r="L6" i="14"/>
  <c r="K6" i="14"/>
  <c r="J6" i="14"/>
  <c r="I6" i="14"/>
  <c r="O6" i="14" s="1"/>
  <c r="N5" i="14"/>
  <c r="M5" i="14"/>
  <c r="L5" i="14"/>
  <c r="K5" i="14"/>
  <c r="O5" i="14" s="1"/>
  <c r="J5" i="14"/>
  <c r="I5" i="14"/>
  <c r="N4" i="14"/>
  <c r="M4" i="14"/>
  <c r="L4" i="14"/>
  <c r="K4" i="14"/>
  <c r="J4" i="14"/>
  <c r="O4" i="14" s="1"/>
  <c r="I4" i="14"/>
  <c r="N3" i="14"/>
  <c r="M3" i="14"/>
  <c r="L3" i="14"/>
  <c r="K3" i="14"/>
  <c r="J3" i="14"/>
  <c r="I3" i="14"/>
  <c r="O3" i="14" s="1"/>
  <c r="C11" i="6"/>
  <c r="E58" i="2"/>
  <c r="E57" i="2"/>
  <c r="B58" i="2"/>
  <c r="B57" i="2"/>
  <c r="C18" i="10"/>
  <c r="Q8" i="6"/>
  <c r="V61" i="1"/>
  <c r="V4" i="1"/>
  <c r="V5" i="1"/>
  <c r="V6" i="1"/>
  <c r="V7" i="1"/>
  <c r="V8" i="1"/>
  <c r="V9" i="1"/>
  <c r="V10" i="1"/>
  <c r="V11" i="1"/>
  <c r="V12" i="1"/>
  <c r="V13" i="1"/>
  <c r="V14" i="1"/>
  <c r="V15" i="1"/>
  <c r="V16" i="1"/>
  <c r="V62" i="1"/>
  <c r="V17" i="1"/>
  <c r="V6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64" i="1"/>
  <c r="V50" i="1"/>
  <c r="V51" i="1"/>
  <c r="V52" i="1"/>
  <c r="V53" i="1"/>
  <c r="V54" i="1"/>
  <c r="V55" i="1"/>
  <c r="V56" i="1"/>
  <c r="V3" i="1"/>
  <c r="CU4" i="1"/>
  <c r="CU5" i="1"/>
  <c r="CU6" i="1"/>
  <c r="CU7" i="1"/>
  <c r="CU8" i="1"/>
  <c r="CU9" i="1"/>
  <c r="CU10" i="1"/>
  <c r="CU11" i="1"/>
  <c r="CU12" i="1"/>
  <c r="CU13" i="1"/>
  <c r="CU14" i="1"/>
  <c r="CU15" i="1"/>
  <c r="CU16" i="1"/>
  <c r="CU62" i="1"/>
  <c r="CU17" i="1"/>
  <c r="CU67" i="1"/>
  <c r="CU18" i="1"/>
  <c r="CU19" i="1"/>
  <c r="CU20" i="1"/>
  <c r="CU21" i="1"/>
  <c r="CU22" i="1"/>
  <c r="CU23" i="1"/>
  <c r="CU24" i="1"/>
  <c r="CU25" i="1"/>
  <c r="CU26" i="1"/>
  <c r="CU27" i="1"/>
  <c r="CU28" i="1"/>
  <c r="CU29" i="1"/>
  <c r="CU30" i="1"/>
  <c r="CU31" i="1"/>
  <c r="CU32" i="1"/>
  <c r="CU33" i="1"/>
  <c r="CU61" i="1"/>
  <c r="CU34" i="1"/>
  <c r="CU35" i="1"/>
  <c r="CU36" i="1"/>
  <c r="CU37" i="1"/>
  <c r="CU38" i="1"/>
  <c r="CU39" i="1"/>
  <c r="CU40" i="1"/>
  <c r="CU41" i="1"/>
  <c r="CU42" i="1"/>
  <c r="CU43" i="1"/>
  <c r="CU44" i="1"/>
  <c r="CU45" i="1"/>
  <c r="CU46" i="1"/>
  <c r="CU47" i="1"/>
  <c r="CU48" i="1"/>
  <c r="CU49" i="1"/>
  <c r="CU64" i="1"/>
  <c r="CU50" i="1"/>
  <c r="CU51" i="1"/>
  <c r="CU52" i="1"/>
  <c r="CU53" i="1"/>
  <c r="CU54" i="1"/>
  <c r="CU55" i="1"/>
  <c r="CU56" i="1"/>
  <c r="CU3" i="1"/>
  <c r="CK4" i="1"/>
  <c r="CK5" i="1"/>
  <c r="CK6" i="1"/>
  <c r="CK7" i="1"/>
  <c r="CK8" i="1"/>
  <c r="CK9" i="1"/>
  <c r="CK10" i="1"/>
  <c r="CK11" i="1"/>
  <c r="CK12" i="1"/>
  <c r="CK13" i="1"/>
  <c r="CK14" i="1"/>
  <c r="CK15" i="1"/>
  <c r="CK16" i="1"/>
  <c r="CK62" i="1"/>
  <c r="CK17" i="1"/>
  <c r="CK67" i="1"/>
  <c r="CK18" i="1"/>
  <c r="CK19" i="1"/>
  <c r="CK20" i="1"/>
  <c r="CK21" i="1"/>
  <c r="CK22" i="1"/>
  <c r="CK23" i="1"/>
  <c r="CK24" i="1"/>
  <c r="CK25" i="1"/>
  <c r="CK26" i="1"/>
  <c r="CK27" i="1"/>
  <c r="CK28" i="1"/>
  <c r="CK29" i="1"/>
  <c r="CK30" i="1"/>
  <c r="CK31" i="1"/>
  <c r="CK32" i="1"/>
  <c r="CK33" i="1"/>
  <c r="CK61" i="1"/>
  <c r="CK34" i="1"/>
  <c r="CK35" i="1"/>
  <c r="CK36" i="1"/>
  <c r="CK37" i="1"/>
  <c r="CK38" i="1"/>
  <c r="CK39" i="1"/>
  <c r="CK40" i="1"/>
  <c r="CK41" i="1"/>
  <c r="CK42" i="1"/>
  <c r="CK43" i="1"/>
  <c r="CK44" i="1"/>
  <c r="CK45" i="1"/>
  <c r="CK46" i="1"/>
  <c r="CK47" i="1"/>
  <c r="CK48" i="1"/>
  <c r="CK49" i="1"/>
  <c r="CK64" i="1"/>
  <c r="CK50" i="1"/>
  <c r="CK51" i="1"/>
  <c r="CK52" i="1"/>
  <c r="CK53" i="1"/>
  <c r="CK54" i="1"/>
  <c r="CK55" i="1"/>
  <c r="CK56" i="1"/>
  <c r="CK3" i="1"/>
  <c r="CA7" i="1"/>
  <c r="CA8" i="1"/>
  <c r="CA9" i="1"/>
  <c r="CA10" i="1"/>
  <c r="CA11" i="1"/>
  <c r="CA12" i="1"/>
  <c r="CA13" i="1"/>
  <c r="CA14" i="1"/>
  <c r="CA15" i="1"/>
  <c r="CA16" i="1"/>
  <c r="CA62" i="1"/>
  <c r="CA17" i="1"/>
  <c r="CA67" i="1"/>
  <c r="CA18" i="1"/>
  <c r="CA19" i="1"/>
  <c r="CA20" i="1"/>
  <c r="CA21" i="1"/>
  <c r="CA22" i="1"/>
  <c r="CA23" i="1"/>
  <c r="CA24" i="1"/>
  <c r="CA25" i="1"/>
  <c r="CA26" i="1"/>
  <c r="CA27" i="1"/>
  <c r="CA28" i="1"/>
  <c r="CA29" i="1"/>
  <c r="CA30" i="1"/>
  <c r="CA31" i="1"/>
  <c r="CA32" i="1"/>
  <c r="CA33" i="1"/>
  <c r="CA61" i="1"/>
  <c r="CA34" i="1"/>
  <c r="CA35" i="1"/>
  <c r="CA36" i="1"/>
  <c r="CA37" i="1"/>
  <c r="CA38" i="1"/>
  <c r="CA39" i="1"/>
  <c r="CA40" i="1"/>
  <c r="CA41" i="1"/>
  <c r="CA42" i="1"/>
  <c r="CA43" i="1"/>
  <c r="CA44" i="1"/>
  <c r="CA45" i="1"/>
  <c r="CA46" i="1"/>
  <c r="CA47" i="1"/>
  <c r="CA48" i="1"/>
  <c r="CA49" i="1"/>
  <c r="CA64" i="1"/>
  <c r="CA50" i="1"/>
  <c r="CA51" i="1"/>
  <c r="CA52" i="1"/>
  <c r="CA53" i="1"/>
  <c r="CA54" i="1"/>
  <c r="CA55" i="1"/>
  <c r="CA56" i="1"/>
  <c r="CA4" i="1"/>
  <c r="CA5" i="1"/>
  <c r="CA6" i="1"/>
  <c r="CA3" i="1"/>
  <c r="G6" i="10"/>
  <c r="F6" i="10"/>
  <c r="BR4" i="1"/>
  <c r="BR5" i="1"/>
  <c r="BR6" i="1"/>
  <c r="BR7" i="1"/>
  <c r="BR8" i="1"/>
  <c r="BR9" i="1"/>
  <c r="BR10" i="1"/>
  <c r="BR11" i="1"/>
  <c r="BR12" i="1"/>
  <c r="BR13" i="1"/>
  <c r="BR14" i="1"/>
  <c r="BR15" i="1"/>
  <c r="BR16" i="1"/>
  <c r="BR62" i="1"/>
  <c r="BR17" i="1"/>
  <c r="BR67" i="1"/>
  <c r="BR18" i="1"/>
  <c r="BR19" i="1"/>
  <c r="BR20" i="1"/>
  <c r="BR21" i="1"/>
  <c r="BR22" i="1"/>
  <c r="BR23" i="1"/>
  <c r="BR24" i="1"/>
  <c r="BR25" i="1"/>
  <c r="BR26" i="1"/>
  <c r="BR27" i="1"/>
  <c r="BR28" i="1"/>
  <c r="BR29" i="1"/>
  <c r="BR30" i="1"/>
  <c r="BR31" i="1"/>
  <c r="BR32" i="1"/>
  <c r="BR33" i="1"/>
  <c r="BR61" i="1"/>
  <c r="BR34" i="1"/>
  <c r="BR35" i="1"/>
  <c r="BR36" i="1"/>
  <c r="BR37" i="1"/>
  <c r="BR38" i="1"/>
  <c r="BR39" i="1"/>
  <c r="BR40" i="1"/>
  <c r="BR41" i="1"/>
  <c r="BR42" i="1"/>
  <c r="BR43" i="1"/>
  <c r="BR44" i="1"/>
  <c r="BR45" i="1"/>
  <c r="BR46" i="1"/>
  <c r="BR47" i="1"/>
  <c r="BR48" i="1"/>
  <c r="BR49" i="1"/>
  <c r="BR64" i="1"/>
  <c r="BR50" i="1"/>
  <c r="BR51" i="1"/>
  <c r="BR52" i="1"/>
  <c r="BR53" i="1"/>
  <c r="BR54" i="1"/>
  <c r="BR55" i="1"/>
  <c r="BR56" i="1"/>
  <c r="BR3" i="1"/>
  <c r="BG3" i="1"/>
  <c r="AT4" i="1"/>
  <c r="AT5" i="1"/>
  <c r="AT6" i="1"/>
  <c r="AT7" i="1"/>
  <c r="AT3" i="1"/>
  <c r="BG4" i="1"/>
  <c r="BG5" i="1"/>
  <c r="BG6" i="1"/>
  <c r="BG7" i="1"/>
  <c r="BG8" i="1"/>
  <c r="BG9" i="1"/>
  <c r="BG10" i="1"/>
  <c r="BG11" i="1"/>
  <c r="BG12" i="1"/>
  <c r="BG13" i="1"/>
  <c r="BG14" i="1"/>
  <c r="BG15" i="1"/>
  <c r="BG16" i="1"/>
  <c r="BG62" i="1"/>
  <c r="BG17" i="1"/>
  <c r="BG67" i="1"/>
  <c r="BG18" i="1"/>
  <c r="BG19" i="1"/>
  <c r="BG20" i="1"/>
  <c r="BG21" i="1"/>
  <c r="BG22" i="1"/>
  <c r="BG23" i="1"/>
  <c r="BG24" i="1"/>
  <c r="BG25" i="1"/>
  <c r="BG26" i="1"/>
  <c r="BG27" i="1"/>
  <c r="BG28" i="1"/>
  <c r="BG29" i="1"/>
  <c r="BG30" i="1"/>
  <c r="BG31" i="1"/>
  <c r="BG32" i="1"/>
  <c r="BG33" i="1"/>
  <c r="BG61" i="1"/>
  <c r="BG34" i="1"/>
  <c r="BG35" i="1"/>
  <c r="BG36" i="1"/>
  <c r="BG37" i="1"/>
  <c r="BG38" i="1"/>
  <c r="BG39" i="1"/>
  <c r="BG40" i="1"/>
  <c r="BG41" i="1"/>
  <c r="BG42" i="1"/>
  <c r="BG43" i="1"/>
  <c r="BG44" i="1"/>
  <c r="BG45" i="1"/>
  <c r="BG46" i="1"/>
  <c r="BG47" i="1"/>
  <c r="BG48" i="1"/>
  <c r="BG49" i="1"/>
  <c r="BG64" i="1"/>
  <c r="BG50" i="1"/>
  <c r="BG51" i="1"/>
  <c r="BG52" i="1"/>
  <c r="BG53" i="1"/>
  <c r="BG54" i="1"/>
  <c r="BG55" i="1"/>
  <c r="BG56" i="1"/>
  <c r="J4" i="6"/>
  <c r="J5" i="6"/>
  <c r="J3" i="6"/>
  <c r="I11" i="6"/>
  <c r="Z4" i="1"/>
  <c r="Z5" i="1"/>
  <c r="Z6" i="1"/>
  <c r="Z7" i="1"/>
  <c r="Z8" i="1"/>
  <c r="Z9" i="1"/>
  <c r="Z10" i="1"/>
  <c r="Z11" i="1"/>
  <c r="Z12" i="1"/>
  <c r="Z13" i="1"/>
  <c r="Z14" i="1"/>
  <c r="Z15" i="1"/>
  <c r="Z16" i="1"/>
  <c r="Z62" i="1"/>
  <c r="Z17" i="1"/>
  <c r="Z67" i="1"/>
  <c r="Z18" i="1"/>
  <c r="Z19" i="1"/>
  <c r="Z20" i="1"/>
  <c r="Z21" i="1"/>
  <c r="Z22" i="1"/>
  <c r="Z23" i="1"/>
  <c r="Z24" i="1"/>
  <c r="Z25" i="1"/>
  <c r="Z26" i="1"/>
  <c r="Z27" i="1"/>
  <c r="Z28" i="1"/>
  <c r="Z29" i="1"/>
  <c r="Z30" i="1"/>
  <c r="Z31" i="1"/>
  <c r="Z32" i="1"/>
  <c r="Z33" i="1"/>
  <c r="Z61" i="1"/>
  <c r="Z34" i="1"/>
  <c r="Z35" i="1"/>
  <c r="Z36" i="1"/>
  <c r="Z37" i="1"/>
  <c r="Z38" i="1"/>
  <c r="Z39" i="1"/>
  <c r="Z40" i="1"/>
  <c r="Z41" i="1"/>
  <c r="Z42" i="1"/>
  <c r="Z43" i="1"/>
  <c r="Z44" i="1"/>
  <c r="Z45" i="1"/>
  <c r="Z46" i="1"/>
  <c r="Z47" i="1"/>
  <c r="Z48" i="1"/>
  <c r="Z49" i="1"/>
  <c r="Z64" i="1"/>
  <c r="Z50" i="1"/>
  <c r="Z51" i="1"/>
  <c r="Z52" i="1"/>
  <c r="Z53" i="1"/>
  <c r="Z54" i="1"/>
  <c r="Z55" i="1"/>
  <c r="Z56" i="1"/>
  <c r="Z3" i="1"/>
  <c r="AT56" i="1"/>
  <c r="AL56" i="1"/>
  <c r="AD56" i="1"/>
  <c r="AT55" i="1"/>
  <c r="AL55" i="1"/>
  <c r="AD55" i="1"/>
  <c r="AT54" i="1"/>
  <c r="AL54" i="1"/>
  <c r="AD54" i="1"/>
  <c r="AT53" i="1"/>
  <c r="AL53" i="1"/>
  <c r="AD53" i="1"/>
  <c r="AT52" i="1"/>
  <c r="AL52" i="1"/>
  <c r="AD52" i="1"/>
  <c r="AT51" i="1"/>
  <c r="AL51" i="1"/>
  <c r="AD51" i="1"/>
  <c r="AT50" i="1"/>
  <c r="AL50" i="1"/>
  <c r="AD50" i="1"/>
  <c r="AT64" i="1"/>
  <c r="AL64" i="1"/>
  <c r="AD64" i="1"/>
  <c r="AT49" i="1"/>
  <c r="AL49" i="1"/>
  <c r="AD49" i="1"/>
  <c r="AT48" i="1"/>
  <c r="AL48" i="1"/>
  <c r="AD48" i="1"/>
  <c r="AT47" i="1"/>
  <c r="AL47" i="1"/>
  <c r="AD47" i="1"/>
  <c r="AT46" i="1"/>
  <c r="AL46" i="1"/>
  <c r="AD46" i="1"/>
  <c r="AT45" i="1"/>
  <c r="AL45" i="1"/>
  <c r="AD45" i="1"/>
  <c r="AT44" i="1"/>
  <c r="AL44" i="1"/>
  <c r="AD44" i="1"/>
  <c r="AT43" i="1"/>
  <c r="AL43" i="1"/>
  <c r="AD43" i="1"/>
  <c r="AT42" i="1"/>
  <c r="AL42" i="1"/>
  <c r="AD42" i="1"/>
  <c r="AT41" i="1"/>
  <c r="AL41" i="1"/>
  <c r="AD41" i="1"/>
  <c r="AT40" i="1"/>
  <c r="AL40" i="1"/>
  <c r="AD40" i="1"/>
  <c r="AT39" i="1"/>
  <c r="AL39" i="1"/>
  <c r="AD39" i="1"/>
  <c r="AT38" i="1"/>
  <c r="AL38" i="1"/>
  <c r="AD38" i="1"/>
  <c r="AT37" i="1"/>
  <c r="AL37" i="1"/>
  <c r="AD37" i="1"/>
  <c r="AT36" i="1"/>
  <c r="AL36" i="1"/>
  <c r="AD36" i="1"/>
  <c r="AT35" i="1"/>
  <c r="AL35" i="1"/>
  <c r="AD35" i="1"/>
  <c r="AT34" i="1"/>
  <c r="AL34" i="1"/>
  <c r="AD34" i="1"/>
  <c r="AT61" i="1"/>
  <c r="AL61" i="1"/>
  <c r="AD61" i="1"/>
  <c r="AT33" i="1"/>
  <c r="AL33" i="1"/>
  <c r="AD33" i="1"/>
  <c r="AT32" i="1"/>
  <c r="AL32" i="1"/>
  <c r="AD32" i="1"/>
  <c r="AT31" i="1"/>
  <c r="AL31" i="1"/>
  <c r="AD31" i="1"/>
  <c r="AT30" i="1"/>
  <c r="AL30" i="1"/>
  <c r="AD30" i="1"/>
  <c r="AT29" i="1"/>
  <c r="AL29" i="1"/>
  <c r="AD29" i="1"/>
  <c r="AT28" i="1"/>
  <c r="AL28" i="1"/>
  <c r="AD28" i="1"/>
  <c r="AT27" i="1"/>
  <c r="AL27" i="1"/>
  <c r="AD27" i="1"/>
  <c r="AT26" i="1"/>
  <c r="AL26" i="1"/>
  <c r="AD26" i="1"/>
  <c r="AT25" i="1"/>
  <c r="AL25" i="1"/>
  <c r="AD25" i="1"/>
  <c r="AT24" i="1"/>
  <c r="AL24" i="1"/>
  <c r="AD24" i="1"/>
  <c r="AT23" i="1"/>
  <c r="AL23" i="1"/>
  <c r="AD23" i="1"/>
  <c r="AT22" i="1"/>
  <c r="AL22" i="1"/>
  <c r="AD22" i="1"/>
  <c r="AT21" i="1"/>
  <c r="AL21" i="1"/>
  <c r="AD21" i="1"/>
  <c r="AT20" i="1"/>
  <c r="AL20" i="1"/>
  <c r="AD20" i="1"/>
  <c r="AT19" i="1"/>
  <c r="AL19" i="1"/>
  <c r="AD19" i="1"/>
  <c r="AT18" i="1"/>
  <c r="AL18" i="1"/>
  <c r="AD18" i="1"/>
  <c r="AT67" i="1"/>
  <c r="AL67" i="1"/>
  <c r="AD67" i="1"/>
  <c r="AT17" i="1"/>
  <c r="AL17" i="1"/>
  <c r="AD17" i="1"/>
  <c r="AT62" i="1"/>
  <c r="AL62" i="1"/>
  <c r="AD62" i="1"/>
  <c r="AT16" i="1"/>
  <c r="AL16" i="1"/>
  <c r="AD16" i="1"/>
  <c r="AT15" i="1"/>
  <c r="AL15" i="1"/>
  <c r="AD15" i="1"/>
  <c r="AT14" i="1"/>
  <c r="AL14" i="1"/>
  <c r="AD14" i="1"/>
  <c r="AT13" i="1"/>
  <c r="AL13" i="1"/>
  <c r="AD13" i="1"/>
  <c r="AT12" i="1"/>
  <c r="AL12" i="1"/>
  <c r="AD12" i="1"/>
  <c r="AT11" i="1"/>
  <c r="AL11" i="1"/>
  <c r="AD11" i="1"/>
  <c r="AT10" i="1"/>
  <c r="AL10" i="1"/>
  <c r="AD10" i="1"/>
  <c r="AT9" i="1"/>
  <c r="AL9" i="1"/>
  <c r="AD9" i="1"/>
  <c r="AT8" i="1"/>
  <c r="AL8" i="1"/>
  <c r="AD8" i="1"/>
  <c r="AL7" i="1"/>
  <c r="AD7" i="1"/>
  <c r="AL6" i="1"/>
  <c r="AD6" i="1"/>
  <c r="AL5" i="1"/>
  <c r="AD5" i="1"/>
  <c r="AL4" i="1"/>
  <c r="AD4" i="1"/>
  <c r="DR12" i="1"/>
  <c r="C4" i="13" l="1"/>
  <c r="B4" i="13"/>
  <c r="F5" i="13" l="1"/>
  <c r="G5" i="13" s="1"/>
  <c r="H5" i="13" s="1"/>
  <c r="F4" i="13"/>
  <c r="G4" i="13" s="1"/>
</calcChain>
</file>

<file path=xl/sharedStrings.xml><?xml version="1.0" encoding="utf-8"?>
<sst xmlns="http://schemas.openxmlformats.org/spreadsheetml/2006/main" count="8458" uniqueCount="629">
  <si>
    <t>Respondent ID</t>
  </si>
  <si>
    <t>Collector ID</t>
  </si>
  <si>
    <t>Start Date</t>
  </si>
  <si>
    <t>End Date</t>
  </si>
  <si>
    <t>IP Address</t>
  </si>
  <si>
    <t>First Name</t>
  </si>
  <si>
    <t>Last Name</t>
  </si>
  <si>
    <t>Custom Data 1</t>
  </si>
  <si>
    <t>What kind of point source facility categories do you collect in your state, local, tribal authority Emissions Inventory? Select all that apply. (Part 1 of a three part question.)</t>
  </si>
  <si>
    <t>Question 1 Continued: Number of facilities reporting? (Part 2 of a three part question.)</t>
  </si>
  <si>
    <t>Question 1 Continued: Does your state collect any additional information? For example: MN rule requires Registration permit Option B permittees to track the purchase or use of VOC-containing materials, not emissions. Those facilities are in MN EI without emissions. (Part 3 of a three part question.)</t>
  </si>
  <si>
    <t xml:space="preserve">This question is concerned with how data are obtained. Which of the following techniques does your EI use for creating and updating facility inventory data (e.g., NAICS or Emission Unit)? Check all applicable. </t>
  </si>
  <si>
    <t>Does your SLT EI obtain facility site data from any of the following information resources? Check all applicable.</t>
  </si>
  <si>
    <t>Does your SLT EI obtain emission unit (e.g., boiler, engine) data from any of the following information resources? Check all applicable.</t>
  </si>
  <si>
    <t>Does your SLT EI obtain emission process data from any of the following information resources? Check all applicable.</t>
  </si>
  <si>
    <t>Does your SLT EI collect and/or report site control? If you select "Neither," skip to Question 10.</t>
  </si>
  <si>
    <t>If you collect or report site control data, then select how your SLT obtains site control data? Check all applicable.</t>
  </si>
  <si>
    <t>Does your SLT EI collect and/or report site control path? If you select "Neither," skip to Question 12.</t>
  </si>
  <si>
    <t>If your agency collects and/or reports site control path, then select how your SLT obtains site control path data? Check all applicable.</t>
  </si>
  <si>
    <t>Does your SLT EI obtain release point data (for stacks) from any of the following information resources? Check all applicable.</t>
  </si>
  <si>
    <t>Does your SLT EI obtain release point data (for fugitives) from any of the following information resources? Check all applicable.</t>
  </si>
  <si>
    <t>Does your SLT EI obtain release point apportionment data from any of the following information resources? Check all applicable.</t>
  </si>
  <si>
    <t>Do you have any SLT-specific QA/QC procedures or restrictions (in addition to EIS QA/QC) for the facility inventory components in Questions 3 to 12? If so, please explain and indicate whether the SLT-specific QA/QC procedures or restrictions are necessary in case your SLT onboards to CAERS. You may add attachments for more details.Example: Do not allow facilities to change their facility and unit IDs. This restriction is needed in CAERS for MN.</t>
  </si>
  <si>
    <t>Have you encountered issues and problems in preparing facility inventories? If so, please explain and add attachments as needed. Example 1: One location with two identically named facilities. At some oil and gas facilities in WY, the well is owned by one company but the natural gas dehydration unit(s) at the well site are owned and operated by another company and therefore considered a separate facility. Problem: The dehydration facility owner gives it the same name as the well site facility name.Example 2: A parent facility with multiple children’s sites. A nonmetallic facility in MN has only one facility ID, but multiple operation sites. The facility pays emission fees based on total emissions for the facility ID. MN cannot handle the situation in the current EI system, therefore, takes hard copies from those facilities and manually enters total emissions for the facility IDs to the EI system. Hope CAERS can define the way for a nonmetallic facility to report emissions at individual sites and sum those emissions in the final facility total.</t>
  </si>
  <si>
    <t>Please provide the following applicable information for the SLT you represent. If you represent a state, only the FIPS State Code is needed.</t>
  </si>
  <si>
    <t>Title V</t>
  </si>
  <si>
    <t>Other permit (minors, synthetic minor, etc...)</t>
  </si>
  <si>
    <t>Non-permitted</t>
  </si>
  <si>
    <t>Number of total facilities (approximately) reporting?</t>
  </si>
  <si>
    <t>Number of total facilities reporting to NEI every third year?</t>
  </si>
  <si>
    <t>Response</t>
  </si>
  <si>
    <t>Yes, please explain. If you need additional space please email Chun Yi Wu at chun.yi.wu@state.mn.us.</t>
  </si>
  <si>
    <t>The EI system is part of an integrated/within state database used by other programs (e.g., permitting, compliance, state master DB)</t>
  </si>
  <si>
    <t>The EI system is a unique application/database linked to other state database(s)</t>
  </si>
  <si>
    <t>EI system shares certain tables with state database(s) for other programs</t>
  </si>
  <si>
    <t>Snapshot sync with state database for other programs</t>
  </si>
  <si>
    <t>Manually created and updated by EI staff</t>
  </si>
  <si>
    <t>Reported by facility operator (e.g., stack parameters)</t>
  </si>
  <si>
    <t>Other (please explain)</t>
  </si>
  <si>
    <t>V&amp;W</t>
  </si>
  <si>
    <t>State permitting program</t>
  </si>
  <si>
    <t>State compliance program</t>
  </si>
  <si>
    <t>State master database</t>
  </si>
  <si>
    <t>Using database</t>
  </si>
  <si>
    <t>Reported by facility operator</t>
  </si>
  <si>
    <t>NEI Facility Registry System (FRS)</t>
  </si>
  <si>
    <t>Previous EI</t>
  </si>
  <si>
    <t>Facility reporting</t>
  </si>
  <si>
    <t>Auto created by EI system</t>
  </si>
  <si>
    <t>Manually created by EI staff</t>
  </si>
  <si>
    <t>Collect site control data</t>
  </si>
  <si>
    <t>Report site control data</t>
  </si>
  <si>
    <t>Neither (if selected, skip to question 10)</t>
  </si>
  <si>
    <t>NEI Facility inventory</t>
  </si>
  <si>
    <t>Based on emission units/SCCs</t>
  </si>
  <si>
    <t>Collect site control path data</t>
  </si>
  <si>
    <t>Report site control path data to NEI</t>
  </si>
  <si>
    <t>Neither (if selected, skip to question 12)</t>
  </si>
  <si>
    <t>Yes (please explain - attachments can be sent to chun.yi.wu [at] state.mn.us)</t>
  </si>
  <si>
    <t>FIPS State Code</t>
  </si>
  <si>
    <t>FIPS County Code</t>
  </si>
  <si>
    <t>Tribal Code</t>
  </si>
  <si>
    <t>Name</t>
  </si>
  <si>
    <t>Email address</t>
  </si>
  <si>
    <t>Organization</t>
  </si>
  <si>
    <t>SLT?</t>
  </si>
  <si>
    <t>206.123.206.153</t>
  </si>
  <si>
    <t>Annually- ~40.  Triennially- ~250</t>
  </si>
  <si>
    <t>see above</t>
  </si>
  <si>
    <t>No</t>
  </si>
  <si>
    <t>EPA for synthetic minors</t>
  </si>
  <si>
    <t xml:space="preserve">We have our own information collection request survey </t>
  </si>
  <si>
    <t>See above</t>
  </si>
  <si>
    <t>Depends on the inventory year.  We use internal QA/QC and third party</t>
  </si>
  <si>
    <t>yes</t>
  </si>
  <si>
    <t>TR750</t>
  </si>
  <si>
    <t>Matt Wampler</t>
  </si>
  <si>
    <t>mwampler@southernute-nsn.gov</t>
  </si>
  <si>
    <t>T</t>
  </si>
  <si>
    <t>156.98.210.242</t>
  </si>
  <si>
    <t>1,986 permitted reporting; 2,468 total facilities in the 2020 EI.</t>
  </si>
  <si>
    <t>2,169 facilities reported to EIS for the 2020 EI.</t>
  </si>
  <si>
    <t>Permit type, source type, separated control and capture efficiencies for site controls, comment fields for each data component, NAICS for emission units, one dummy emission unit for one large facility to report AT and GHG emissions from non-permitted activities, and the information in example of the question.</t>
  </si>
  <si>
    <t xml:space="preserve">Manually create facility, emission unit, and process data for those facilities don’t have permit. System automatically creates sub-facilities level information for permitted small facilities. </t>
  </si>
  <si>
    <t xml:space="preserve">We use TRI and other information sources for TRI sources, landfills, POTWs, dry cleaners, and human crematories for those not reported facilities. </t>
  </si>
  <si>
    <t>MN master database only contains emission unit information for large facilities (428). For other facilities, we create dummy emission units in the EI database.</t>
  </si>
  <si>
    <t xml:space="preserve">MN master database does not have information for processes. </t>
  </si>
  <si>
    <t>MN master database only contains site control information for large facilities (428). For other facilities, site control information is not available in the EI database.</t>
  </si>
  <si>
    <t>MN master database only contains the relationship between emission units and site controls for large facilities (428). Site control path information is interpreted from there. For other facilities, site control path information is not available in the EI database.</t>
  </si>
  <si>
    <t>MN master database only contains the release point information for large facilities (428). For other facilities or missing information for large facilities, the release point information is auto created by the EI system.</t>
  </si>
  <si>
    <t>MN master database only identifies fugitive emission units for large facilities (428), not fugitive release points.</t>
  </si>
  <si>
    <t>MN master database only contains the relationship between emission units and stack release points for large facilities (428). For other facilities or missing information for large facilities, the release point apportionment information is auto created by the EI system.</t>
  </si>
  <si>
    <t>Don’t allow facilities to change facility IDs, emission unit IDs, and coordinates. Facilities may add new EUs in a continuous sequence of IDs.</t>
  </si>
  <si>
    <t>Besides the issue in above example, we cannot have multiple EI submitters. Want CAERS to be able to deal with facilities that don’t have any sub-facilities level information.</t>
  </si>
  <si>
    <t>Chun Yi Wu</t>
  </si>
  <si>
    <t>chun.yi.wu@state.mn.us</t>
  </si>
  <si>
    <t>s</t>
  </si>
  <si>
    <t>192.234.160.250</t>
  </si>
  <si>
    <t>We collect information on VOC containing materials used. We allow reporting of either purchases or actual usage.</t>
  </si>
  <si>
    <t>Yes</t>
  </si>
  <si>
    <t>Facility data is incorporated into the manually created EIQ.</t>
  </si>
  <si>
    <t>Emission unit data is included in the permit and then the EIQ.</t>
  </si>
  <si>
    <t>Emission process data is included in the permit and then the EIQ.</t>
  </si>
  <si>
    <t>Release point data is included in the permit and then the EIQ.</t>
  </si>
  <si>
    <t>Changes to any identifiers need to be included in the permit and that information is then transferred to the EIQ.</t>
  </si>
  <si>
    <t>055</t>
  </si>
  <si>
    <t>Tim Burns</t>
  </si>
  <si>
    <t>tim.burns@cityofomaha.org</t>
  </si>
  <si>
    <t>l</t>
  </si>
  <si>
    <t>99.73.19.206</t>
  </si>
  <si>
    <r>
      <t xml:space="preserve">125 </t>
    </r>
    <r>
      <rPr>
        <sz val="11"/>
        <color rgb="FFFF0000"/>
        <rFont val="Calibri"/>
        <family val="2"/>
        <scheme val="minor"/>
      </rPr>
      <t>(in beteen years)</t>
    </r>
  </si>
  <si>
    <r>
      <t xml:space="preserve">The EI system is a unique application/database linked to other state database(s) </t>
    </r>
    <r>
      <rPr>
        <sz val="11"/>
        <color rgb="FFFF0000"/>
        <rFont val="Calibri"/>
        <family val="2"/>
        <scheme val="minor"/>
      </rPr>
      <t>(It was linked to GECO before 2019. Since 2019 GA uses CAERS, no state database)</t>
    </r>
  </si>
  <si>
    <t>New facilities manually reported in CAERS.</t>
  </si>
  <si>
    <t>Jing</t>
  </si>
  <si>
    <t>jing.wang@dnr.ga.gov</t>
  </si>
  <si>
    <t>67.189.29.70</t>
  </si>
  <si>
    <t>We collect air toxics data but do not yet report it to the EIS.</t>
  </si>
  <si>
    <t>SCC changes; correct particulate code usage and apportionment; Bridge Tool are all examples of EI challenges.</t>
  </si>
  <si>
    <t>Max Hueftle</t>
  </si>
  <si>
    <t>max@lrapa.org</t>
  </si>
  <si>
    <t>Lane Regional Air Pollution Authority</t>
  </si>
  <si>
    <t>168.166.80.237</t>
  </si>
  <si>
    <t>Do not allow facilities to change their facility name, locational data, physical address without request and reviewed. Change would be made by the state if approved.    Facility IDs can not be changed and are assigned by the state.   Unit IDs can be changed at this time but facilities are requested NOT to change them.</t>
  </si>
  <si>
    <t>149.168.204.10</t>
  </si>
  <si>
    <t>400, mostly TV</t>
  </si>
  <si>
    <t>800-900, all permit categories</t>
  </si>
  <si>
    <t xml:space="preserve">Registered and permit-exempt facilities (small facilities) have facility data stored in our data system but are not required to submit emissions to our emission inventory system.  Only permitted facilities report emissions to our emission inventory system.  </t>
  </si>
  <si>
    <t>Facilities cannot change facility, emission source or control device ids and descriptions.  SCC codes are entered by SLT staff, not facilities.  Facilities can enter a new source or control device but the system adds a U- to the ids of both to flag them as new and not in their air permit.  Facilities cannot delete pollutants that had emissions reported in a previous year.  Must explain why pollutant not reported in current year.</t>
  </si>
  <si>
    <t>Tammy Manning</t>
  </si>
  <si>
    <t>tammy.manning@ncdenr.gov</t>
  </si>
  <si>
    <t>North Carolina Department of Environment and Natural Resources</t>
  </si>
  <si>
    <t>206.81.147.68</t>
  </si>
  <si>
    <r>
      <t xml:space="preserve">0 </t>
    </r>
    <r>
      <rPr>
        <sz val="11"/>
        <color rgb="FFFF0000"/>
        <rFont val="Calibri"/>
        <family val="2"/>
        <scheme val="minor"/>
      </rPr>
      <t>(200, We report emissions to EPA every year)</t>
    </r>
  </si>
  <si>
    <t>Facilities do not have access to any EI data</t>
  </si>
  <si>
    <t>Jason Howanitz</t>
  </si>
  <si>
    <t>Jason.howanitz@jcdh.org</t>
  </si>
  <si>
    <t>Jefferson County (AL) Department of Health</t>
  </si>
  <si>
    <t>107.77.208.92</t>
  </si>
  <si>
    <r>
      <t>190 (</t>
    </r>
    <r>
      <rPr>
        <sz val="11"/>
        <color rgb="FFFF0000"/>
        <rFont val="Calibri"/>
        <family val="2"/>
        <scheme val="minor"/>
      </rPr>
      <t>360</t>
    </r>
    <r>
      <rPr>
        <sz val="11"/>
        <color theme="1"/>
        <rFont val="Calibri"/>
        <family val="2"/>
        <scheme val="minor"/>
      </rPr>
      <t>)</t>
    </r>
  </si>
  <si>
    <t>Indiana database does not support apportionment</t>
  </si>
  <si>
    <t>Facilities cannot change their source IDs.  We also run a variety of QA checks similar to the NEI checks during the reporting season</t>
  </si>
  <si>
    <t>Jay Koch</t>
  </si>
  <si>
    <t>jkoch@idem.in.gov</t>
  </si>
  <si>
    <t>Indiana Department of Environmental Management</t>
  </si>
  <si>
    <t>165.225.216.118</t>
  </si>
  <si>
    <t>5627 - 13682 (smaller number every year, higher number every 3 or 6 years on NEI schedule)</t>
  </si>
  <si>
    <t>We collect all HAP and some toxic emissions in addition to criteria pollutants.  We collect U.S. Well Numbers for wellhead facilities, and an Oil &amp; Gas Facility Category for facilities in the oil and gas sector.  By rule, we collect permit limits at the unit/process level.  We have a company ID assigned to each company and that is part of the inventory (in addition to the company name, facility ID and facility name).</t>
  </si>
  <si>
    <t>Oklahoma maintains an Air Quality facility database (called TEAM) used by permitting, compliance and enforcement, and emissions inventory.  OK collects facility emissions data using a customized version of SLEIS from Windsor Solutions.  SLEIS and TEAM are not   dynamically connected but data does flow in both directions between the systems.  Annual emission and facility data are maintained in SLEIS.  OK has access to all collected data and copy of records for each submission.  Reporters are not able to add or delete facilities or change any identification numbers.  Though we did not check the box here, our EI system does share certain reference table information with other systems.  The data within the reference tables are currently distinct and must be manually updated.</t>
  </si>
  <si>
    <t>Initial facility data are input into the primary system by our permitting section.  The new data is then carried over to SLEIS.  SLEIS retains the data and carries it forward annually for reporting.    Changes by permitting and compliance (such as a cancelled permit due to a closed facility or an inspection that notes a closed facility) are reviewed by EI staff and made to the EI records if necessary.  Some, but not necessarily all, examples of changes include NAICS, SIC, Facility Operating Status, location, facility ownership, and details about the facility owner.</t>
  </si>
  <si>
    <t>Facilities must enter facility equipment (emission unit data) manually when a new facility is created or equipment is added.  SLEIS retains the data and carries it forward annually.  The reason we did not check the box for 'State Permitting Program' is because our two systems are not tightly/automatedly integrated; although we check the permit in comparison to the inventory, emission unit information is only contained as text in the permit documents. We (EI staff) expect to see a lot of similarity between the active permit equipment list and what is listed in the inventory.  There may be more or less equipment in the inventory in comparison to the permit though, due to the EI reporting threshold.</t>
  </si>
  <si>
    <t>Facilities must enter facility emission process data manually when a new facility is created or   a process is added.  SLEIS retains the data and carries it forward annually.  The reason we did not check the box for 'State Permitting Program' is because our two systems are not tightly/automatedly integrated.  As mentioned in the previous answer, we (EI staff) expect to see a lot of similarity between the the processes listed in the permit and those listed in the inventory.    There may be more or less processes in the inventory in comparison to the permit though, due to the EI reporting threshold.</t>
  </si>
  <si>
    <t>Facilities must enter facility emission control data manually when a new facility is created or   a control is added.  SLEIS retains the data and carries it forward annually.  The reason we did not check the box for 'State Permitting Program' is because our two systems are not tightly/automatedly integrated.  Note, we collect % Uptime at the Facility Inventory level (in the Unit Process), however, we have had complaints from industry that this should be at a lower level so it can more easily be edited annually - it should not be considered a Facility Inventory item but rather an annual Emissions item.</t>
  </si>
  <si>
    <t>Facilities report control device sequence, capture %, uptime %, which pollutants are controlled by the control device, and control efficiency %.  Data is carried forward into the next inventory.  We have not implemented the complicated control path in the front end of our SLEIS application as CAERS has designed.  Our data is transformed into the new control path schema during the EIS submission and aligns with the AERR.</t>
  </si>
  <si>
    <t>Facilities must enter facility release point data manually when a new facility is created or   a process is added.  SLEIS retains the data and carries it forward annually.  We (EI staff) expect any records submitted to Permitting or Compliance to be similar/match what's reported in the inventory.  In the past, if we have received a QC hit on stack parameters in an inventory, EI staff would go to the permit to see what values are in it.  Then EI staff may correct the inventory with the permitted stack parameters.  The same could be true for referring to compliance records for the information.</t>
  </si>
  <si>
    <t>Facilities must enter facility release point data manually when a new facility is created or   a process is added.  SLEIS retains the data and carries it forward annually.  We (EI staff) expect any records submitted to Permitting or Compliance to be similar/match what's reported in the inventory.  In the past, if we have received a QC hit in an inventory submission (for example, fugitive parameters) then EI staff would go to the permit to see what values are in it.  Then EI staff may correct the inventory with the permitted fugitive parameters.  The same could be true for referring to compliance records for the information.</t>
  </si>
  <si>
    <t>Facilities must enter facility release point apportionment manually when a new facility is created or   a process is added.  SLEIS retains the data and carries it forward annually.</t>
  </si>
  <si>
    <t>There are the EIS staging table requirements, but we believe there are also additional QA/QC submission requirements that are applied to the staging table data when it's submitted.  [staging tables and schema = pipes; EIS feedback reports = wine or vinegar check]  For example, you can get an EIS Critical Error for an item that you think falls in line with the staging table requirements, but there is more to it than that.  SLEIS has built-in QA and QC (ie. PM 2.5 &gt; PM 10) and we are currently upgrading this to include more checks (ie Permit By Rule minor source facilities   reporting &gt;40 tons of emissions).  OK also runs in-house created queries on SLEIS data to identify other errors after the reporting season is complete (ie matching statuses).  It would take way too long to do an analysis of what additional checks we have in comparison to EIS or for CAER business requirements; this survey does not allow for the time needed for this analysis.</t>
  </si>
  <si>
    <t>We do an analysis to determine which facilities need to report to us for the upcoming cycle, prior to collecting inventories from our permitted facilities.  Going into detail on this would take more time than we are allotted for this survey.  We do many many checks during this analysis.   In Example 2, the parent would be the company and the operational sites would be considered facilities (each with a permit) and unique identifier.  SLEIS has been customized to handle our company/facility structure.  Only DEQ can add, modify, delete facility details or reporting requirements and transfer a facility between owners.  In Example 1, each facility has a unique number, so the name is not critical after the accurate reporting universe has been established.</t>
  </si>
  <si>
    <t>Oklahoma Department of Environmental Quality</t>
  </si>
  <si>
    <t>carrie.schroeder@deq.ok.gov</t>
  </si>
  <si>
    <t>173.48.194.211</t>
  </si>
  <si>
    <t>GHG inventory is integrated with the CAP collection.  There are some that report only GHG pollutants b/c they are not subject to CAP reporting.  We also collect information on potential emissions and permitted limits for throughput and emissions.  We also collect detailed information on the units, esp emergency generators, monitors, and controls.</t>
  </si>
  <si>
    <t>Facilities must input all information in the EI system separate from any other system.  Only facility name/address is pulled from master db.</t>
  </si>
  <si>
    <t>We have built simple linear path data into our CAP emissions reporting system.  More complex paths are rare and we are considering the best approach.  I don't understand the meaning of NEI Facility Inventory -- is that supposed to be a flow of data back from NEI ??  We collect control data only from our CAP emissions reporting system as reported by our facilities.</t>
  </si>
  <si>
    <t>I don't understand the meaning of NEI Facility Inventory -- is that supposed to be a flow of data back from NEI ??  We collect release point data only from our CAP emissions reporting system as reported by our facilities.</t>
  </si>
  <si>
    <t xml:space="preserve">We do not collect release point data on fugitive emissions.  We report goose-neck and horizontal vent as fugitive because we do not collect other data on these release points. </t>
  </si>
  <si>
    <t>We do not collect release point apportionment data.</t>
  </si>
  <si>
    <t xml:space="preserve">We are in the process of making a comprehensive list of what features CAERS would need to allow on-boarding for MA.  Some items known are listed below.  Others are TBD.  We do not allow facilities to change their facility name/address/id.  We do not allow facilities to change the unit/releasepoint/segment IDs -- CAERS would need to maintain a unique and easily understandable IDs for on-boarding -- preferrably handling them and creating them as we do now.  EIS IDs are not user friendly and would not be a substitute.  We require a specific decommission date for units, controls, and segments, not just a last inventory year.  We collect detailed contact data for the facility that would be needed for onboarding in CAERS (e.g., CAERS contact list and fields collected would need to be expanded -- owner, facility contact, preparer).  We collect other data on emission units (e.g., emergency engine hours, make/model/ORIS ID/MACT and NESHAP applicability.) -- we are in the process of determining whether these would be needed for on-boarding to CAERS.  We collect GHG emissions data -- the ability to calculate and store GHG emissions data would be required for on-boarding to CAERS.  However, the QA for such emissions would be very similar to existing QA for CAPS/HAPs.    We would need the ability to have emission units report that do not have CAP or HAP emissions but only GHG emissions -- this might be an exception to existing CAERS QA.  We collect information on organic material storage tanks down to 500 gal -- we are in the process of determining whether these would be needed for CAERS on-boarding.  Note that emissions from large volume tanks (e.g., &gt; 1,000,000 gal) are reported as process emissions which we believe CAERS can handle.  We require all expected CAP/GHG emissions from combustion units and auto calculation of those emissions for most combustion units based on SCC and throughput -- this would be required for onboarding as it is a significant convenience for our filers and CAERS does not currently have this feature (i.e., CAERS will allow submittal of incomplete emissions for combustion).  We do not provide auto calculation for process or incineration units or for tanks -- facilities must do their own calculations.  We require reporting on all emission units at the facility -- even those idle for the reporting year.  If a unit is decommissioned then it must still be reported on in it's last year -- then it is not presented to the filer in the future.        </t>
  </si>
  <si>
    <t xml:space="preserve">Converting previous control schema into the new control schema has been difficult -- currently we have implemented a partial conversion that we believe collects virtually all of the required data.  Complex controls are rare in our state and we may handle them manually case by case when transmitting to EIS.  </t>
  </si>
  <si>
    <t>025</t>
  </si>
  <si>
    <t>MARK WERT</t>
  </si>
  <si>
    <t>mark.wert@mass.gov</t>
  </si>
  <si>
    <t>159.238.20.55</t>
  </si>
  <si>
    <t>28,000</t>
  </si>
  <si>
    <t>- Companies cannot create their own "company name" object or create a new facility entity in the Wyoming system. That is controlled by internal system admin person to avoid creating duplicate company and facility objects.  - System-generated, uneditable IDs are created for all elements of the facility tree (facility, EU, EP, CD, etc.). A separate data field also exists for the operator to enter their internal, company IDs for each element.</t>
  </si>
  <si>
    <t>- Operators (and sometimes state staff) create "grouped" EUs when we want them disaggregated, e.g., multiple tanks or engines included in one EU object. Wyoming protocol is for separate EU for each, except for certain categories, i.e, pneumatic controllers and pumps can be grouped by type and bleed rates; fugitive components are grouped   - Retired SCC codes being used.</t>
  </si>
  <si>
    <t>Benjamin</t>
  </si>
  <si>
    <t>Way</t>
  </si>
  <si>
    <t>24.198.185.124</t>
  </si>
  <si>
    <t>We require three GHGs every year.  We require additional pollutants only if they exceed the thresholds listed in our Chapter 137.</t>
  </si>
  <si>
    <t xml:space="preserve">We don't allow facilities to change any facility or process data within our EI system.  They can only add pollutants, enter hours operated and throughput, enter emissions or emission factors.  Everything else they need to call us for because it typically is in their license and triggers a licensing update.    We have a review sheet we love, but we can create a similar sheet for data exported from CAER. </t>
  </si>
  <si>
    <t>Stacy Knapp</t>
  </si>
  <si>
    <t>stacy.r.knapp@maine.gov</t>
  </si>
  <si>
    <t>Maine Department of Environmental Protection</t>
  </si>
  <si>
    <t>148.186.0.221</t>
  </si>
  <si>
    <t>&lt;10</t>
  </si>
  <si>
    <t>We collect both emissions and throughput info.  We used the throughput data to verify submitted emissions.</t>
  </si>
  <si>
    <t>Throughput reports are also submitted by the permittees.</t>
  </si>
  <si>
    <t>Permittees submit annual throughput info to the Permitting Section, which calculates the emissions and charges the Permittees an annual emission fee.  EI group uses the calculated emissions from the Permitting calculation sheets.</t>
  </si>
  <si>
    <t>The emission unit info were submitted by the Permittees to the Permitting section, which verify and document all emission units reported.  The EI group obtained this info by checking the Permitting database/spreadsheet for EI purposes.</t>
  </si>
  <si>
    <t>Point (major sources) are required to submit/update all emission units/stack info that generate emissions to our Permitting Section during permit applications/renewals in order to operate within my county.</t>
  </si>
  <si>
    <t>Change of emission units will require a permit modification request sent to the Permitting section, but EI group creates facility IDs for the point sources, which do not change over EI period, despite emission unit changes over time.</t>
  </si>
  <si>
    <t>Yann Ling-Barnes, P.E.</t>
  </si>
  <si>
    <t>ylbarnes@washoecounty.gov</t>
  </si>
  <si>
    <t>158.145.14.21</t>
  </si>
  <si>
    <r>
      <t xml:space="preserve">33 annually </t>
    </r>
    <r>
      <rPr>
        <sz val="11"/>
        <color rgb="FFFF0000"/>
        <rFont val="Calibri"/>
        <family val="2"/>
        <scheme val="minor"/>
      </rPr>
      <t>(555)</t>
    </r>
  </si>
  <si>
    <t>136 A/B + 419 NP facilities = 555 total that report</t>
  </si>
  <si>
    <t>Our state uses a Master Database that is integrated for permitting, compliance, and NEI reporting in which we upload data to EPA into ECHO, EIS, or ICIS-AIR.</t>
  </si>
  <si>
    <t>Portable/Mobile facilities such as asphalt plants/rock crushers that can move all over the state must now must be assigned a specific borough/census area.  Emission Fees and NEI reporting are based on total emissions for the facility. AK uses the same process MN does for these types of facilities; and agrees with MN, we need a way for nonmetallic facilities to report emissions at individual site locations or have the Portable/Mobile Borough code of 777 re-established</t>
  </si>
  <si>
    <t>AKDEC</t>
  </si>
  <si>
    <t>Kolena Momberger</t>
  </si>
  <si>
    <t>kolena.momberger@alaska.gov</t>
  </si>
  <si>
    <t>Alaska Department of Environmental Conservation</t>
  </si>
  <si>
    <t>45.43.96.8</t>
  </si>
  <si>
    <t>Obtained by permitting staff during annual inspections</t>
  </si>
  <si>
    <t>065</t>
  </si>
  <si>
    <t>Chattanooga-Hamilton County Air Pollution Control Bureau</t>
  </si>
  <si>
    <t>afrazier@chattanooga.gov</t>
  </si>
  <si>
    <t>167.102.133.160</t>
  </si>
  <si>
    <t>Non reporting facilities have permit conditions that requires tracking of material usage</t>
  </si>
  <si>
    <t>Christopher Wheeling</t>
  </si>
  <si>
    <t>christopher.wheeling@maryland.gov</t>
  </si>
  <si>
    <t>Maryland Department of the Environment</t>
  </si>
  <si>
    <t>159.247.3.230</t>
  </si>
  <si>
    <t>73 (This was higher in the past and will increase for 2023 due to attainment classification issues).</t>
  </si>
  <si>
    <t>Some compliance reporting features are built into the Connecticut emissions reporting system.</t>
  </si>
  <si>
    <t>State Permitting program interface includes emission unit, release point and allowable emissions.</t>
  </si>
  <si>
    <t>State Permitting program process information concerns allowable limits.</t>
  </si>
  <si>
    <t xml:space="preserve">Emission unit level control assignments are used in the Connecticut emission reporting system. </t>
  </si>
  <si>
    <r>
      <rPr>
        <sz val="11"/>
        <color rgb="FFFF0000"/>
        <rFont val="Calibri"/>
        <family val="2"/>
        <scheme val="minor"/>
      </rPr>
      <t xml:space="preserve">(Should be deleted) </t>
    </r>
    <r>
      <rPr>
        <sz val="11"/>
        <color theme="1"/>
        <rFont val="Calibri"/>
        <family val="2"/>
        <scheme val="minor"/>
      </rPr>
      <t>Neither (if selected, skip to question 12)</t>
    </r>
  </si>
  <si>
    <t xml:space="preserve">The Connecticut emission reporting system has a flow order included in the reporting of controls, but is based on a simple unit level control that does not model sophisticated flow paths.  </t>
  </si>
  <si>
    <t>System collects flow pat order but does not contain fields that supports detailed flow paths.  MS Access addon will address EIS reporting requirements.</t>
  </si>
  <si>
    <t>Inspections.</t>
  </si>
  <si>
    <t>Many and complex.  To be better defined when necessary.  Some issues would center arround facility definitions and colocated facilities</t>
  </si>
  <si>
    <t>Same issues exist, but are less frequent in recent years.</t>
  </si>
  <si>
    <t>09</t>
  </si>
  <si>
    <t>Steven Potter</t>
  </si>
  <si>
    <t>Steven.Potter@ct.gov</t>
  </si>
  <si>
    <t>Connecticut Department of Energy and Environmental Protection</t>
  </si>
  <si>
    <t>32.132.90.114</t>
  </si>
  <si>
    <t>01</t>
  </si>
  <si>
    <t>156.63.69.13</t>
  </si>
  <si>
    <t>039</t>
  </si>
  <si>
    <t>104.129.205.26</t>
  </si>
  <si>
    <t>HAP emissions and local TAC emissions</t>
  </si>
  <si>
    <t>SLEIS</t>
  </si>
  <si>
    <t>emissions factors from permitting section and stack test data from compliance section</t>
  </si>
  <si>
    <t>KY</t>
  </si>
  <si>
    <t>Chris Gerstle</t>
  </si>
  <si>
    <t>chris.gerstle@louisvilleky.gov</t>
  </si>
  <si>
    <t>Louisville Metro Air Pollution Control District</t>
  </si>
  <si>
    <t>161.7.39.7</t>
  </si>
  <si>
    <t>300ish</t>
  </si>
  <si>
    <t xml:space="preserve">In Montana, emissions units, NAICS, etc. are reported in permit applications which are entered into our database. These data are then used in our EI data collection and submitted to EPA for the NEI. </t>
  </si>
  <si>
    <t xml:space="preserve">Our state master database is called CEDARS. </t>
  </si>
  <si>
    <t xml:space="preserve">We do not allow facilities to update point and segment ids. </t>
  </si>
  <si>
    <t>Rhonda Payne</t>
  </si>
  <si>
    <t>repayne@mt.gov</t>
  </si>
  <si>
    <t>Montana Department of Environmental Quality</t>
  </si>
  <si>
    <t>104.0.111.132</t>
  </si>
  <si>
    <t>045</t>
  </si>
  <si>
    <t>Chad Wilbanks</t>
  </si>
  <si>
    <t>Wilbanmc@dhec.sc.gov</t>
  </si>
  <si>
    <t>South Carolina Department of Health and Environmental Control</t>
  </si>
  <si>
    <t>164.165.230.71</t>
  </si>
  <si>
    <t>We do collect some of the optional data. The extra Geo data for the facility and release points. We do also collect design capacity, some extra control fields and we do collect throughput, as it is a required element for the NEI. Plus we want all descriptions of units so we can match it with their permit.</t>
  </si>
  <si>
    <t>Controls are reported by facilities. The path names required for the new control tables are generated by DEQ in the background. Facilities do not see this. Controls are then manually queried into the staging tables and were reported for the first time in the 2020 NEI.</t>
  </si>
  <si>
    <t>The state queries and concatenates data for the paths. We collect control data, but the path data is new so it is generated by the state in the background and manually queried into the staging tables for this.....</t>
  </si>
  <si>
    <t>Once release point data is in the system, it is carried forward to each year where it can be modified if needed.</t>
  </si>
  <si>
    <t>All collection of data is done in our online program. It will bring forward the prior year's data to the new year. It brings it all forward except for throughput. That has to be entered new each year. I don't like how CAERS brings it forward. I want it entered new each year. They do have checks on this but it makes for lazy data entry for facilities.</t>
  </si>
  <si>
    <t>We do not allow facilities to enter any unit ID. We do that. Our system sends me an email every time someone adds a new release point or emissions unit. I can then go in and immediately give it a DEQ ID. Processes are automated and are numbered 1, 2, 3, etc. We do have a field for the facility to add their own ID, but this is allowed to change. The DEQ ID never changes once assigned to a unit.</t>
  </si>
  <si>
    <t>Gary Reinbold</t>
  </si>
  <si>
    <t>Gary.Reinbold@deq.idaho.gov</t>
  </si>
  <si>
    <t>Idaho Department of Environmental Quality</t>
  </si>
  <si>
    <t>167.21.141.30</t>
  </si>
  <si>
    <t>Delaware does not allow facilities to change their facility and unit IDs in SLEIS.  Delaware also does not allow facilities to revise unit process SCCs.</t>
  </si>
  <si>
    <t>Jacquelyn Cuneo</t>
  </si>
  <si>
    <t>jacquelyn.cuneo@delaware.gov</t>
  </si>
  <si>
    <t>64.124.105.98</t>
  </si>
  <si>
    <t>Chris Boyd</t>
  </si>
  <si>
    <t>christopher.boyd@shelbycountytn.gov</t>
  </si>
  <si>
    <t>Memphis and Shelby County Health Department - Pollution Control</t>
  </si>
  <si>
    <t>163.191.83.131</t>
  </si>
  <si>
    <t>We do collect some additional info that pertains to directly to air emissions rules specific to the State of Illinois.</t>
  </si>
  <si>
    <t>Facilities can't have their ID numbers changed, unless they were issued in error.  QA/QC is done by our Records group staff for uniqueness at the address level.  In addition, GIS staff are used to located facility coordinates and check for potential duplicate entities.</t>
  </si>
  <si>
    <t>Matthew Harrell</t>
  </si>
  <si>
    <t>matthew.harrell@illinois.gov</t>
  </si>
  <si>
    <t>Illinois Environmental Protection Agency</t>
  </si>
  <si>
    <t xml:space="preserve">Combined responses from 2 </t>
  </si>
  <si>
    <t>159.39.101.2</t>
  </si>
  <si>
    <t xml:space="preserve">Agency verification of lat/long for new/changed release points prior to inventory submittal. </t>
  </si>
  <si>
    <t>LA</t>
  </si>
  <si>
    <t>Kelly Petersen</t>
  </si>
  <si>
    <t>kelly.petersen@la.gov</t>
  </si>
  <si>
    <t>Louisiana Department of Environmental Quality</t>
  </si>
  <si>
    <t>67.212.194.126</t>
  </si>
  <si>
    <t>Billable emissions</t>
  </si>
  <si>
    <t>From PDEQ Title V permit applications;  Also from performance testing</t>
  </si>
  <si>
    <t>Site Visits and permit applications</t>
  </si>
  <si>
    <t>permit applications</t>
  </si>
  <si>
    <t>Release point data has not been collected or reported for fugitive emissions.  Fugitive emissions have been reported but not the associated release point data.</t>
  </si>
  <si>
    <t>AZ</t>
  </si>
  <si>
    <t>04019</t>
  </si>
  <si>
    <t>Janice Easley</t>
  </si>
  <si>
    <t>janice.easley@pima.gov</t>
  </si>
  <si>
    <t>Pima County</t>
  </si>
  <si>
    <t>199.247.45.39</t>
  </si>
  <si>
    <t>State collects relevant information on how emissions estimates were derived, especially when known emission factors (i.e. webfire) are not used to calculate emissions.</t>
  </si>
  <si>
    <t>Facilities are restricted in what information they can change (e.g. cannot change unit/process identifiers), and changes must be quantified with dates to be reported properly (i.e. shutdown of process). These controls are enforced by the emissions reporting system which is a customized version of Windsor's State and Local Emissions Information System (SLEIS).</t>
  </si>
  <si>
    <t>Jayson Prentice</t>
  </si>
  <si>
    <t>Jayson.Prentice@ks.gov</t>
  </si>
  <si>
    <t>8.20.65.4</t>
  </si>
  <si>
    <t>Mark Houser</t>
  </si>
  <si>
    <t>mahouse@pa.gov</t>
  </si>
  <si>
    <t>67.128.3.2</t>
  </si>
  <si>
    <t>Some sources provide annual throughputs where we then estimate/calculate estimated emissions.</t>
  </si>
  <si>
    <t>Currently - collect annual and semi-annual EI reports and enter the data into two separate databases (Access and a proprietary software). Currently in the process of transitioning to a new central permitting/EI/compliance database.</t>
  </si>
  <si>
    <t>04</t>
  </si>
  <si>
    <t>021</t>
  </si>
  <si>
    <t>Scott DiBiase</t>
  </si>
  <si>
    <t>scott.dibiase@pinal.gov</t>
  </si>
  <si>
    <t>Pinal County</t>
  </si>
  <si>
    <t>199.48.10.66</t>
  </si>
  <si>
    <t>Information is provided in new/renewal permit applications</t>
  </si>
  <si>
    <t>Local permitting program</t>
  </si>
  <si>
    <t>Assume 100% emissions to stacks</t>
  </si>
  <si>
    <t>Local program follows state QA/QC procedures</t>
  </si>
  <si>
    <t>Gary Bergstrom</t>
  </si>
  <si>
    <t>gbergstrom@lincoln.ne.gov</t>
  </si>
  <si>
    <t>Lincoln/Lancaster County Health Department</t>
  </si>
  <si>
    <t>165.127.8.254</t>
  </si>
  <si>
    <t>Emissions of Colorado-only HAPs, ODCs  Data related to permit processing and analysis.  Note that only the minimum required data are reported to EIS.</t>
  </si>
  <si>
    <t>The system reporting to EIS is strictly an ETL process which draws from the state inventory and permitting systems which generates node XML from the division's working data system.</t>
  </si>
  <si>
    <t>Previous EI snapshots are downloaded from EIS to update operating status and obtain EPA IDs.</t>
  </si>
  <si>
    <t xml:space="preserve">Bespoke ETL used to generate </t>
  </si>
  <si>
    <t>Control data is collected at the process-pollutant level only.</t>
  </si>
  <si>
    <t>Process-pollutant level emissions are 100% assigned to a single stack (AIRS/AFS model).</t>
  </si>
  <si>
    <t>This is likely as no attempt has been made to apply CAERS restrictions to Division workflows. At minimum, the example situation above is discouraged but it still occurs.</t>
  </si>
  <si>
    <t>The possible duplicates reporting is unusable as it generates too many false matches. This particularly bad with O&amp;G such as example 1.     Stack parameters reported by sources are generally incomplete or invalid.</t>
  </si>
  <si>
    <t>08</t>
  </si>
  <si>
    <t>Dave Thayer</t>
  </si>
  <si>
    <t>david.thayer@state.co.us</t>
  </si>
  <si>
    <t>Colorado Department of Public Health and Environment</t>
  </si>
  <si>
    <t>205.204.186.54</t>
  </si>
  <si>
    <t>Our surveys collect throughput information for each process and then uses information stored in the database to calculate the emissions.  We do not collect emissions directly from the sources.</t>
  </si>
  <si>
    <t>Facilities are not allowed to change any identifiers (Unit or Process IDs).  All processes must have a numeric value reported for annual throughputs (cannot be blank).</t>
  </si>
  <si>
    <t>Melissa Duff</t>
  </si>
  <si>
    <t>Melissa.Duff@ky.gov</t>
  </si>
  <si>
    <t>Kentucky Division for Air Quality</t>
  </si>
  <si>
    <t>163.116.139.120</t>
  </si>
  <si>
    <r>
      <t xml:space="preserve">8 </t>
    </r>
    <r>
      <rPr>
        <sz val="11"/>
        <color rgb="FFFF0000"/>
        <rFont val="Calibri"/>
        <family val="2"/>
        <scheme val="minor"/>
      </rPr>
      <t>(400-500 and report annually to NEI 8)</t>
    </r>
  </si>
  <si>
    <t>Facility site data is reported by the facility operator. Each time the facility submits an emissions inventory they are required to review the facility site data and make changes, if needed.</t>
  </si>
  <si>
    <t>EU data is reported by the facility operator. Each time the facility submits an emissions inventory they are required to review the EU data and make changes, if needed. Inspectors and engineers can also make changes to emission units.</t>
  </si>
  <si>
    <t>Process data is reported by the facility operator. Each time the facility submits an emissions inventory they are required to review the process data and make changes, if needed. Emissions inventory and engineering staff may also make changes to emissions processes if they are not configured correctly.</t>
  </si>
  <si>
    <t>Control data is reported by the facility and can also be changed by agency staff.</t>
  </si>
  <si>
    <t>Control path can be changed by the facility or by agency staff.</t>
  </si>
  <si>
    <t>Release points can be changed by the facility or by agency staff.</t>
  </si>
  <si>
    <t>Release point apportionment can be changed by the facility or by agency staff.</t>
  </si>
  <si>
    <t>04013</t>
  </si>
  <si>
    <t>Kristi Beck</t>
  </si>
  <si>
    <t>Kristi.Beck@maricopa.gov</t>
  </si>
  <si>
    <t>Maricopa County, Arizona</t>
  </si>
  <si>
    <t>164.64.147.2</t>
  </si>
  <si>
    <r>
      <t xml:space="preserve">139 </t>
    </r>
    <r>
      <rPr>
        <sz val="11"/>
        <color rgb="FFFF0000"/>
        <rFont val="Calibri"/>
        <family val="2"/>
        <scheme val="minor"/>
      </rPr>
      <t>(Title V annually, total is 5500)</t>
    </r>
  </si>
  <si>
    <r>
      <t xml:space="preserve">5500 </t>
    </r>
    <r>
      <rPr>
        <sz val="11"/>
        <color rgb="FFFF0000"/>
        <rFont val="Calibri"/>
        <family val="2"/>
        <scheme val="minor"/>
      </rPr>
      <t>(First year, in QA/QC for 2180 will submit in NEI v2)</t>
    </r>
  </si>
  <si>
    <t>NM has our own online application called AEIR.  It is connected to our database.</t>
  </si>
  <si>
    <t>EI is compared to previous years data.  emissions are compared to permitted amounts</t>
  </si>
  <si>
    <t>NEW MEXICO</t>
  </si>
  <si>
    <t>Roslyn Higgin</t>
  </si>
  <si>
    <t>roslyn.higgin@state.nm.us</t>
  </si>
  <si>
    <t>New Mexico Environment Department Air Quality Bureau</t>
  </si>
  <si>
    <t>136.36.71.242</t>
  </si>
  <si>
    <t>~600</t>
  </si>
  <si>
    <t xml:space="preserve">We use SLEIS. Our first inventory submittals in SLEIS were for 2017 in 2018. DAQ migrated data from the NEI facilities from the existing permitting software (TEMPO) to prepare for this. </t>
  </si>
  <si>
    <t>SLEIS has numerous built-in QA/QC errors/warnings that the facility will see as they work on their reports. Errors do not allow the facility to save the data, warnings allow them to continue working, but indicate there is a small issue.</t>
  </si>
  <si>
    <t>We have issues, but we work with Windsor Solutions (SLEIS vendor) to resolve them so that every facility submits through SLEIS.</t>
  </si>
  <si>
    <t>Catherine Williams, Cate Youatt</t>
  </si>
  <si>
    <t>catherinewilliams@utah.gov, cyouatt@utah.gov</t>
  </si>
  <si>
    <t>198.200.132.41</t>
  </si>
  <si>
    <t>1100 reporting to County, 70 reported to NEI</t>
  </si>
  <si>
    <t>70 reported to NEI</t>
  </si>
  <si>
    <t>Information obtained during permitting process is retained in a database and submitted to EIS</t>
  </si>
  <si>
    <t>Any site control data is collected during the permitting of the source.</t>
  </si>
  <si>
    <t>003</t>
  </si>
  <si>
    <t>Vasant Rajagopalan</t>
  </si>
  <si>
    <t>rajagopalan@clarkcountynv.gov</t>
  </si>
  <si>
    <t>Clark County Department of Air Quality and Environmental Management</t>
  </si>
  <si>
    <t>69.60.33.112</t>
  </si>
  <si>
    <t>Matt Carpenter</t>
  </si>
  <si>
    <t>MCarpenter@mdeq.ms.gov</t>
  </si>
  <si>
    <t>Mississippi Dept of Environmental Quality</t>
  </si>
  <si>
    <t>207.191.184.194</t>
  </si>
  <si>
    <t>We will collect input data from our minor sources to supplement the nonpoint inventory and calculate emissions for those categories (e.g., aggregate, cement plants, chemical plants, etc.)</t>
  </si>
  <si>
    <t>Brian Rivera</t>
  </si>
  <si>
    <t>brian.rivera@knoxcounty.org</t>
  </si>
  <si>
    <t>Knox County Department of Air Quality Management</t>
  </si>
  <si>
    <t>75.151.108.82</t>
  </si>
  <si>
    <t>Many of our minor sources report throughput information (material usage, material combusted, etc) only and do not calculate emissions. We use that information to estimate emissions.</t>
  </si>
  <si>
    <t>I am sure we would want restrictions like the one mentioned. We are a small agency and we haven't considered onboarding to CAERS yet.</t>
  </si>
  <si>
    <t>09, 27, 31, 45, 49, 67</t>
  </si>
  <si>
    <t>Jennifer DeMay</t>
  </si>
  <si>
    <t>jennifer.demay@orcaa.org</t>
  </si>
  <si>
    <t>Olympic Region Clean Air Agency</t>
  </si>
  <si>
    <t>165.189.255.46</t>
  </si>
  <si>
    <t>Approximately 2188</t>
  </si>
  <si>
    <t>Approximately 1670, every year</t>
  </si>
  <si>
    <t>Number of Employees, Area, whether they have an EMS, whether the EMS is reviewed by a third party, whether they are a small business</t>
  </si>
  <si>
    <t>The system assumes all emissions from the emissions units that are not partitioned to a stack are fugitive.</t>
  </si>
  <si>
    <t>Facilities are not allowed to change facility and unit IDs in the system.  We run SQL queries to QA the data and have several QA checks built into a QA report. Please feel free to contact us for additional details.</t>
  </si>
  <si>
    <t>Many. Please feel free to call to discuss.</t>
  </si>
  <si>
    <t>55 - Wisconsin</t>
  </si>
  <si>
    <t>Megan Corrado</t>
  </si>
  <si>
    <t>megan.corrado@wisconsin.gov</t>
  </si>
  <si>
    <t>Wisconsin Department of Natural Resources</t>
  </si>
  <si>
    <t>136.181.198.32</t>
  </si>
  <si>
    <t>Emission units are associated or linked with controls in our SLT system. Facilities can select which controls their EU has when filling out their annual emissions report. Additional, MI created an Excel template to collect supplemental control information from facilities in order to fulfill the requirements of the new CERSv2.0 schema. This includes the creation of control paths, the associated processes (SCCs) and release point apportionments for any associated stacks.</t>
  </si>
  <si>
    <t>MI has internal IDs for facilities, EUs, and release points. Facilities can update the names for these data elements but not the internal IDs. Doing so helps enforce data integrity and provides a valid history of data reporting for those elements.</t>
  </si>
  <si>
    <t>One continuing challenge is the increasing strictness of the EIS validation checks on facility inventory components such as stacks. The range of acceptable values decreases for lat/long tolerance and other stack parameters like exit velocity and flow rate. It becomes increasingly difficult to QA these elements before attempting EIS submissions due to the sheer number of release points in our annual inventory when trying to anticipate where critical stack errors will arise.</t>
  </si>
  <si>
    <t>Rebekah Banura</t>
  </si>
  <si>
    <t>banurar@michigan.gov</t>
  </si>
  <si>
    <t>Michigan Department of Environmental Quality</t>
  </si>
  <si>
    <t>64.185.209.196</t>
  </si>
  <si>
    <t>Created by the state using the control data available from facilities.</t>
  </si>
  <si>
    <t>Elianeth Rivera</t>
  </si>
  <si>
    <t>elianethrivera@drna.pr.gov</t>
  </si>
  <si>
    <t>Department of Natrual and Environmental Resources, Puerto Rico</t>
  </si>
  <si>
    <t>67.222.245.208</t>
  </si>
  <si>
    <t>We use SLEIS for EI collection.  We do not allow facilities to make facility-level (i.e., name, address, EIS category, location, contacts, etc.,) changes in SLEIS. (those are made by EI staff).  We do not allow changes to IDs (i.e., permit number, EU IDs, process IDs).</t>
  </si>
  <si>
    <t>Chris Cheatham</t>
  </si>
  <si>
    <t>cheathcc@dhec.sc.gov</t>
  </si>
  <si>
    <t>64.252.63.43</t>
  </si>
  <si>
    <t>90 (was send to NEI between years)</t>
  </si>
  <si>
    <t xml:space="preserve">Do not allow facilities to change their facility and unit IDs    </t>
  </si>
  <si>
    <t>James Smith</t>
  </si>
  <si>
    <t>james.r.smith@tn.gov</t>
  </si>
  <si>
    <t>Tennessee Department of Environmental Conservation</t>
  </si>
  <si>
    <t>198.85.20.1</t>
  </si>
  <si>
    <t>Do not allow facilities to change facility or stack IDs. Do not allow facilities to update facility name or address.</t>
  </si>
  <si>
    <t>Brian Hunt</t>
  </si>
  <si>
    <t>huntbb@forsyth.cc</t>
  </si>
  <si>
    <t>Forsyth County Office of Environmental Assistance and Protection</t>
  </si>
  <si>
    <t>Forsyth County, North Carolina</t>
  </si>
  <si>
    <t>162.221.246.46</t>
  </si>
  <si>
    <t>Hawaii utilizes the State and Local Emissions Inventory System (SLEIS).</t>
  </si>
  <si>
    <t>Used default SLEIS input format for 2020 emissions.</t>
  </si>
  <si>
    <t>Believe, SLEIS has QA/QC incorporated in program whereby you are not allowed to change facility and unit IDs.</t>
  </si>
  <si>
    <t>Hawaii Department of Health, Clean Air Branch</t>
  </si>
  <si>
    <t>cab.general@doh.hawaii.gov</t>
  </si>
  <si>
    <t>164.82.32.13</t>
  </si>
  <si>
    <t xml:space="preserve">Monthly emissions/fuel use.  About 40 HAPS and 3 GHGs.  </t>
  </si>
  <si>
    <t>Joseph Jakuta</t>
  </si>
  <si>
    <t>joseph.jakuta@dc.gov</t>
  </si>
  <si>
    <t>DC-District Department of the Environment</t>
  </si>
  <si>
    <t>74.92.174.29</t>
  </si>
  <si>
    <r>
      <t xml:space="preserve">19 </t>
    </r>
    <r>
      <rPr>
        <sz val="11"/>
        <color rgb="FFFF0000"/>
        <rFont val="Calibri"/>
        <family val="2"/>
        <scheme val="minor"/>
      </rPr>
      <t>(Track EI for approximately 600 facilities)</t>
    </r>
  </si>
  <si>
    <t>WA state has a toxics rule that also tracks approximately 700+ chemicals and chemical categories that may be emitted to air. Note that we track EI for approximately 600 facilities, but only report EI for Title V facilities (19 sources) to EPA EIS. At one point SWCAA was reporting about 60 facilities to EPA, including SM80 sources, but reduced the submittal several years ago due to the extensive data elements required.</t>
  </si>
  <si>
    <t xml:space="preserve">SWCAA's EI database both is independent and shares (internally) information and tables as necessary with other SWCAA databases, but does NOT share or obtain any information from WA State databases. At the time of permitting or in response to an enforcement action, SWCAA creates (or updates) the fields and necessary data for the facility. WA State has read-only access to our jurisdiction's information through the EPA EIS. </t>
  </si>
  <si>
    <t>Facility site data is entered at the time of permitting or in response to an enforcement action. SWCAA manages our own permitting and enforcement program, along with an independent emissions inventory system. WA State has read-only access through EPA's EIS. In most cases, we do not accept facility site data from sources.</t>
  </si>
  <si>
    <t>Same as above. The SWCAA EI database (and our general database) tracks emission units and emission unit information independent from the WA State. The facility cannot alter this information and SWCAA changes the data during permitting or in response to an enforcement action. Emission units are not expected to change very often.</t>
  </si>
  <si>
    <t>The emission processes are established during permitting and tracked through the SWCAA EI database. The specific information is provided by the facility, but the process data fields are produced by SWCAA. For example, SWCAA may require that natural gas usage for a boiler be provided, but the facility provides the actual usage numbers, which are verified by SWCAA staff in an internal review.</t>
  </si>
  <si>
    <t>The site controls are established during permitting and tracked through the SWCAA EI database. The facility cannot alter the data. With the new schema, we have not yet updated the EPA EIS, since our data was deleted.</t>
  </si>
  <si>
    <t>The site control paths are established during permitting and tracked through the SWCAA EI database. The facility cannot alter the data. With the new schema, we have not yet updated the EPA EIS, since our data was deleted.</t>
  </si>
  <si>
    <t>The site stack parameters and information are established during permitting and tracked through the SWCAA EI database. The facility cannot alter the data.</t>
  </si>
  <si>
    <t>The site fugitive release point parameters and information are established during permitting and tracked through the SWCAA EI database. The facility cannot alter the data.</t>
  </si>
  <si>
    <t>The site release point apportionments are established during permitting and tracked through the SWCAA EI database. The facility cannot alter the data.</t>
  </si>
  <si>
    <t>SWCAA does not have any specific procedures. All data submitted by sources is on forms provided by the agency and all data is independently verified by SWCAA staff. Sources are not allowed to alter the forms or the provided information (e.g., stack info, EU info, etc.); sources may add pollutants as necessary and provided year-specific information (e.g., throughputs, operating schedule, etc.). Edits to emissions are made by SWCAA, not the source.</t>
  </si>
  <si>
    <t>The linear assumed nature of process to release point often is not reflected in reality and non-real modifications to the data must be made to fit EPA's logic. For example, we have facilities that have processes that feed to a header that is controlled by multiple scrubbers that feed into a series of other headers that are controlled by a different set of scrubbers and RTOs. Individual emissions cannot be reasonably apportioned with the multitude of potential pathways that emissions could go, so SWCAA has had to manufacture emission factors and "false" flows to accommodate the EPA EIS. In most cases, the linear approach is fine, but SWCAA has several source that don't fit.</t>
  </si>
  <si>
    <t>053</t>
  </si>
  <si>
    <t>011, 015, 041, 059, 069</t>
  </si>
  <si>
    <t>John StClair</t>
  </si>
  <si>
    <t>john@swcleanair.gov</t>
  </si>
  <si>
    <t>Southwest Clean Air Agency, WA</t>
  </si>
  <si>
    <t>158.123.56.47</t>
  </si>
  <si>
    <t>100 (28 Title Vs and the rest are permitted sources)</t>
  </si>
  <si>
    <t>650 (all Title Vs, permitted sources, and small unpermitted)</t>
  </si>
  <si>
    <t>stack tests, generator hours, etc. I am unsure as to how specific you want this answer as we collect a lot of data to calculate emissions.</t>
  </si>
  <si>
    <t>The facility is required to report every year their general facility information that is then manually updated to our state database before the data is transferred to EIS.</t>
  </si>
  <si>
    <t>Do not allow facilities to change their facility and unit IDs, or their physical addresses (required for our state database and CAERS).</t>
  </si>
  <si>
    <t>We have large contiguous facilities. A contiguous facility containing several buildings in the same area would only be considered one facility with one facility ID.</t>
  </si>
  <si>
    <t>RI</t>
  </si>
  <si>
    <t>Alexi Mangili</t>
  </si>
  <si>
    <t>alexi.mangili@dem.ri.gov</t>
  </si>
  <si>
    <t>Rhode Island Department of Environmental Management</t>
  </si>
  <si>
    <t>147.55.7.168</t>
  </si>
  <si>
    <r>
      <t xml:space="preserve">84 </t>
    </r>
    <r>
      <rPr>
        <sz val="11"/>
        <color rgb="FFFF0000"/>
        <rFont val="Calibri"/>
        <family val="2"/>
        <scheme val="minor"/>
      </rPr>
      <t>(57 Title V and 27 non-majors)</t>
    </r>
  </si>
  <si>
    <r>
      <t xml:space="preserve">0 </t>
    </r>
    <r>
      <rPr>
        <sz val="11"/>
        <color rgb="FFFF0000"/>
        <rFont val="Calibri"/>
        <family val="2"/>
        <scheme val="minor"/>
      </rPr>
      <t>(57)</t>
    </r>
  </si>
  <si>
    <t>We collect data under state jurisdiction and 4 out of the 7 clean air agencies in our state.  Data is collected for Title V and Categorical AOP sources.  One of the clean air agencies uses the system to also report non-majors, which is not uploaded to EIS.</t>
  </si>
  <si>
    <t>We require facility inventory data (e.g. controls, unit/process IDs, release points, etc.) to be reported every year along with the emissions in a web-based application.  The previous year's submittal is the starting point in the web-based application, so only changes to the data require data entry.</t>
  </si>
  <si>
    <t>We require facility inventory data (e.g. controls, unit/process IDs, release points, etc.) to be reported every year along with the emissions in a web-based application.  The previous year's submittal is the starting point in the web-based application, but the schema change required manual creation of new tables using previous data.  We do not collect Sequence Number, so those values are artificially created in the XML creation code.</t>
  </si>
  <si>
    <t>We had several problems with the switchover to the new schema (controls).  There were only a few months between the time when the Schema requirements were released and when 2020 reporting began.  This was not nearly enough time to implement changes to the web-app, database tables, reporting requirements, training, documentation, XML creation code, etc.  So, 2020 controls data was collected in the CERSv1 format and manually converted to CERSv2 by EI staff.  Clean air agencies that don't use our state system are still working on converting controls data to the new schema and were surprised/dissappointed to learn that their previous controls data in EIS is now blanked out.</t>
  </si>
  <si>
    <t>Farren Thorpe</t>
  </si>
  <si>
    <t>fher461@ecy.wa.gov</t>
  </si>
  <si>
    <t>Washington State Department of Ecology</t>
  </si>
  <si>
    <t>72.216.135.99</t>
  </si>
  <si>
    <t>Arizona requires MSW landfills to report their total emissions of NMOCs, and sulfuric acid plants to report their primary sulfuric acid mist emissions.</t>
  </si>
  <si>
    <t>No more than half of a facility's units are allowed to have unit type code "999" ("Unclassified"). Arizona is willing to onboard with CAERS even if this validation check hasn't been implemented there.</t>
  </si>
  <si>
    <t>Adam Ross</t>
  </si>
  <si>
    <t>ross.adam@azdeq.gov</t>
  </si>
  <si>
    <t>Arizona Department of Environmental Quality</t>
  </si>
  <si>
    <t>160.93.13.2</t>
  </si>
  <si>
    <t>Process data (fuel usage, raw material usage, operating hours, etc.)</t>
  </si>
  <si>
    <t>This question is extremely unclear!</t>
  </si>
  <si>
    <t>As part of the EI</t>
  </si>
  <si>
    <t>66.75.99.207</t>
  </si>
  <si>
    <t>We use SLEIS to collect and report the annual emissions.</t>
  </si>
  <si>
    <t>Scott</t>
  </si>
  <si>
    <t>Takamoto, Clayton &lt;clayton.takamoto@doh.hawaii.gov&gt;</t>
  </si>
  <si>
    <t>Original IN response not used</t>
  </si>
  <si>
    <t>108.59.55.249</t>
  </si>
  <si>
    <t>170.142.177.32</t>
  </si>
  <si>
    <r>
      <t>66 (</t>
    </r>
    <r>
      <rPr>
        <sz val="11"/>
        <color rgb="FFFF0000"/>
        <rFont val="Calibri"/>
        <family val="2"/>
        <scheme val="minor"/>
      </rPr>
      <t>170</t>
    </r>
    <r>
      <rPr>
        <sz val="11"/>
        <color theme="1"/>
        <rFont val="Calibri"/>
        <family val="2"/>
        <scheme val="minor"/>
      </rPr>
      <t>)</t>
    </r>
  </si>
  <si>
    <t>EI database is standalone. Facility operators enter data for their own facilities.</t>
  </si>
  <si>
    <t>Do not allow facilities to change their facility ID, unit IDs, Release point ID, Process ID, or control device ID. Once created it remains forever. Status may change. To change an ID the old item must be set PS and a new item with new ID created to replace the old.</t>
  </si>
  <si>
    <t>Randy Powers</t>
  </si>
  <si>
    <t>randy.powers@tn.gov</t>
  </si>
  <si>
    <t>Original IL response</t>
  </si>
  <si>
    <t/>
  </si>
  <si>
    <t>Illinois has a number of QA/QC procedures that involve our inventory staff entering the inventory data into our database from facility provided hard copy reports.  We also do not allow facilities to change identifying information without our approval.</t>
  </si>
  <si>
    <t>Rory Davis</t>
  </si>
  <si>
    <t>rory.davis@illinois.gov</t>
  </si>
  <si>
    <t>Local</t>
  </si>
  <si>
    <t>State</t>
  </si>
  <si>
    <t>Tribal</t>
  </si>
  <si>
    <t>Incomplete</t>
  </si>
  <si>
    <t>Total</t>
  </si>
  <si>
    <t xml:space="preserve">Individual Contacted </t>
  </si>
  <si>
    <t>Jurisdictions Contacted</t>
  </si>
  <si>
    <t>Individual Responded</t>
  </si>
  <si>
    <t>Jurisdictions Responded</t>
  </si>
  <si>
    <t>Facility Site</t>
  </si>
  <si>
    <t>Emission Unit</t>
  </si>
  <si>
    <t>Process</t>
  </si>
  <si>
    <t>Stack Release Point</t>
  </si>
  <si>
    <t>Fugitive Release Point</t>
  </si>
  <si>
    <t>Release Point Apportionment</t>
  </si>
  <si>
    <t>Site Control</t>
  </si>
  <si>
    <t>Site Control Path</t>
  </si>
  <si>
    <t>Information Sources</t>
  </si>
  <si>
    <t>SLT permitting program, compliance program, and/or master database</t>
  </si>
  <si>
    <t>Collect Data</t>
  </si>
  <si>
    <t>Report Data</t>
  </si>
  <si>
    <t xml:space="preserve">Neither </t>
  </si>
  <si>
    <t>% in total</t>
  </si>
  <si>
    <t>% in collect</t>
  </si>
  <si>
    <t>Number of SLT</t>
  </si>
  <si>
    <t>% in SLTs Collect Data</t>
  </si>
  <si>
    <t>SLT permitting, compliance, and/or master database</t>
  </si>
  <si>
    <t>Number of SLTs</t>
  </si>
  <si>
    <t>Facility</t>
  </si>
  <si>
    <t>Only</t>
  </si>
  <si>
    <t>SLTpermitting, compliance, and/or master database</t>
  </si>
  <si>
    <t>NEI</t>
  </si>
  <si>
    <t>NA</t>
  </si>
  <si>
    <t>SLTpermitting program, compliance program, and/or master database</t>
  </si>
  <si>
    <t>Technique to Obtain and Update Data for Facility Inventory in EIs</t>
  </si>
  <si>
    <t>Number of Responders</t>
  </si>
  <si>
    <t xml:space="preserve">SLT Eis only manually create and update facility inventory data by EI staff or rely on facility operators to report </t>
  </si>
  <si>
    <t>EI system is part of an integrated/within state database used by other programs (e.g., permitting, compliance, state master DB)</t>
  </si>
  <si>
    <t>Jurisdiction</t>
  </si>
  <si>
    <t>No data flow</t>
  </si>
  <si>
    <t>Total Responded</t>
  </si>
  <si>
    <t>% in total responded</t>
  </si>
  <si>
    <t>Count of Techniques Used</t>
  </si>
  <si>
    <t>Tribe</t>
  </si>
  <si>
    <t>Total SLTs</t>
  </si>
  <si>
    <t>EI system is a unique application/database linked to other state database(s)</t>
  </si>
  <si>
    <t>GA uses CAERS is excluded</t>
  </si>
  <si>
    <t>some SLs for new facilities,  for certain data</t>
  </si>
  <si>
    <t>Techniques</t>
  </si>
  <si>
    <t>EI system is part of an integrated/within state database used by other programs</t>
  </si>
  <si>
    <t>EI system is a unique application/database linked to other SLT database(s)</t>
  </si>
  <si>
    <t>Sum</t>
  </si>
  <si>
    <t>Information inaddtion to CERS</t>
  </si>
  <si>
    <t>Title V Permit</t>
  </si>
  <si>
    <t>Other Permit</t>
  </si>
  <si>
    <t>Non-Permit</t>
  </si>
  <si>
    <t>Unique number of facilities covered by each SLT</t>
  </si>
  <si>
    <t>Total Collected</t>
  </si>
  <si>
    <t>Submitted to NEI</t>
  </si>
  <si>
    <t>Maximum</t>
  </si>
  <si>
    <t>Minimum</t>
  </si>
  <si>
    <t>Median</t>
  </si>
  <si>
    <t>Tribal Name</t>
  </si>
  <si>
    <t>FIPS Code</t>
  </si>
  <si>
    <t>Program System Code</t>
  </si>
  <si>
    <t>Count of EIS Facility Id</t>
  </si>
  <si>
    <t>Coeur d Alene Tribe of the Coeur d Alene Reservation, Idaho</t>
  </si>
  <si>
    <t>TR181</t>
  </si>
  <si>
    <t>Confederated Tribes and Bands of the Yakama Nation, Washington</t>
  </si>
  <si>
    <t>TR124</t>
  </si>
  <si>
    <t>Nez Perce Tribe of Idaho</t>
  </si>
  <si>
    <t>TR182</t>
  </si>
  <si>
    <t>Northern Cheyenne Tribe of the Northern Cheyenne Indian Reservation, Montana</t>
  </si>
  <si>
    <t>TR207</t>
  </si>
  <si>
    <t>Salt River Pima-Maricopa Indian Community of the Salt River Reservation, Arizona</t>
  </si>
  <si>
    <t>TR615</t>
  </si>
  <si>
    <t>Shoshone-Bannock Tribes of the Fort Hall Reservation of Idaho</t>
  </si>
  <si>
    <t>TR180</t>
  </si>
  <si>
    <t>Southern Ute Indian Tribe</t>
  </si>
  <si>
    <t>Ute Mountain Tribe of the Ute Mountain Reservation, Colorado, New Mexico &amp; Utah</t>
  </si>
  <si>
    <t>TR751</t>
  </si>
  <si>
    <t>Grand Total</t>
  </si>
  <si>
    <t>Facility Registry System (FRS)</t>
  </si>
  <si>
    <t>Email Address</t>
  </si>
  <si>
    <t>0</t>
  </si>
  <si>
    <t>33 annually</t>
  </si>
  <si>
    <t>we report all our data, every year not just triennially (so ~300 every year)</t>
  </si>
  <si>
    <t>Kris</t>
  </si>
  <si>
    <t>SLT Practice</t>
  </si>
  <si>
    <t>Collect and Report</t>
  </si>
  <si>
    <t>Collect Only</t>
  </si>
  <si>
    <t>Report Data Only</t>
  </si>
  <si>
    <t>Don't  Report</t>
  </si>
  <si>
    <t>Don't Report</t>
  </si>
  <si>
    <t>Don't Collect</t>
  </si>
  <si>
    <t>Blank</t>
  </si>
  <si>
    <t>Neither</t>
  </si>
  <si>
    <t>Repeat</t>
  </si>
  <si>
    <t>Dropped due to incomplete.</t>
  </si>
  <si>
    <t>Comment</t>
  </si>
  <si>
    <t>Note two facilities left the collection and report blank, but then reported a collection method.  Those were counted as "collected only".</t>
  </si>
  <si>
    <t>Total SLTs =</t>
  </si>
  <si>
    <t>Valid</t>
  </si>
  <si>
    <t>Record</t>
  </si>
  <si>
    <t>Use</t>
  </si>
  <si>
    <t>Combined IL</t>
  </si>
  <si>
    <t>Used</t>
  </si>
  <si>
    <t>Not used</t>
  </si>
  <si>
    <t>190 (360)</t>
  </si>
  <si>
    <t>15-A</t>
  </si>
  <si>
    <t>17-A</t>
  </si>
  <si>
    <t>47-A</t>
  </si>
  <si>
    <t>18-A</t>
  </si>
  <si>
    <t>Count</t>
  </si>
  <si>
    <t>Adjustments:</t>
  </si>
  <si>
    <t>% Responses from Contacted</t>
  </si>
  <si>
    <t xml:space="preserve"> </t>
  </si>
  <si>
    <t>Note: This table was generated using the filter feature in excel.</t>
  </si>
  <si>
    <t>Link to data (Using data flow with SLT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</si>
</sst>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hh:mm:ss"/>
    <numFmt numFmtId="165" formatCode="0.0000"/>
  </numFmts>
  <fonts count="20">
    <font>
      <sz val="11"/>
      <color theme="1"/>
      <name val="Calibri"/>
      <family val="2"/>
      <scheme val="minor"/>
    </font>
    <font>
      <sz val="11"/>
      <color rgb="FF333333"/>
      <name val="Arial"/>
      <family val="2"/>
    </font>
    <font>
      <sz val="11"/>
      <color rgb="FFFF0000"/>
      <name val="Calibri"/>
      <family val="2"/>
      <scheme val="minor"/>
    </font>
    <font>
      <u/>
      <sz val="11"/>
      <color theme="10"/>
      <name val="Calibri"/>
      <family val="2"/>
      <scheme val="minor"/>
    </font>
    <font>
      <b/>
      <sz val="11"/>
      <color theme="1"/>
      <name val="Calibri"/>
      <family val="2"/>
      <scheme val="minor"/>
    </font>
    <font>
      <sz val="11"/>
      <color theme="4" tint="-0.249977111117893"/>
      <name val="Calibri"/>
      <family val="2"/>
      <scheme val="minor"/>
    </font>
    <font>
      <sz val="11"/>
      <color rgb="FF333333"/>
      <name val="Calibri"/>
      <family val="2"/>
      <scheme val="minor"/>
    </font>
    <font>
      <sz val="10"/>
      <color rgb="FF000000"/>
      <name val="Arial Unicode MS"/>
    </font>
    <font>
      <b/>
      <sz val="11"/>
      <color rgb="FF000000"/>
      <name val="Calibri"/>
      <family val="2"/>
      <scheme val="minor"/>
    </font>
    <font>
      <sz val="11"/>
      <color rgb="FF000000"/>
      <name val="Calibri"/>
      <family val="2"/>
      <scheme val="minor"/>
    </font>
    <font>
      <sz val="24"/>
      <color theme="1"/>
      <name val="Arial"/>
      <family val="2"/>
    </font>
    <font>
      <b/>
      <sz val="24"/>
      <color theme="4" tint="-0.249977111117893"/>
      <name val="Arial"/>
      <family val="2"/>
    </font>
    <font>
      <b/>
      <sz val="22"/>
      <color theme="4" tint="-0.249977111117893"/>
      <name val="Arial"/>
      <family val="2"/>
    </font>
    <font>
      <sz val="22"/>
      <color theme="0"/>
      <name val="Arial"/>
      <family val="2"/>
    </font>
    <font>
      <b/>
      <sz val="22"/>
      <color theme="1"/>
      <name val="Arial"/>
      <family val="2"/>
    </font>
    <font>
      <sz val="22"/>
      <color theme="4" tint="-0.249977111117893"/>
      <name val="Arial"/>
      <family val="2"/>
    </font>
    <font>
      <sz val="11"/>
      <color theme="1"/>
      <name val="Calibri"/>
      <family val="2"/>
      <scheme val="minor"/>
    </font>
    <font>
      <b/>
      <sz val="11"/>
      <color rgb="FF333333"/>
      <name val="Calibri"/>
      <family val="2"/>
      <scheme val="minor"/>
    </font>
    <font>
      <sz val="22"/>
      <color theme="1"/>
      <name val="Arial"/>
      <family val="2"/>
    </font>
    <font>
      <b/>
      <sz val="11"/>
      <color rgb="FF333333"/>
      <name val="Arial"/>
      <family val="2"/>
    </font>
  </fonts>
  <fills count="20">
    <fill>
      <patternFill patternType="none"/>
    </fill>
    <fill>
      <patternFill patternType="gray125"/>
    </fill>
    <fill>
      <patternFill patternType="solid">
        <fgColor rgb="FFEAEAE8"/>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rgb="FF00B050"/>
        <bgColor indexed="64"/>
      </patternFill>
    </fill>
    <fill>
      <patternFill patternType="solid">
        <fgColor theme="7" tint="0.79998168889431442"/>
        <bgColor indexed="64"/>
      </patternFill>
    </fill>
    <fill>
      <patternFill patternType="solid">
        <fgColor theme="5"/>
        <bgColor indexed="64"/>
      </patternFill>
    </fill>
    <fill>
      <patternFill patternType="solid">
        <fgColor theme="6" tint="0.59999389629810485"/>
        <bgColor indexed="64"/>
      </patternFill>
    </fill>
    <fill>
      <patternFill patternType="solid">
        <fgColor rgb="FF00B0F0"/>
        <bgColor indexed="64"/>
      </patternFill>
    </fill>
    <fill>
      <patternFill patternType="solid">
        <fgColor theme="8" tint="0.39997558519241921"/>
        <bgColor indexed="64"/>
      </patternFill>
    </fill>
  </fills>
  <borders count="36">
    <border>
      <left/>
      <right/>
      <top/>
      <bottom/>
      <diagonal/>
    </border>
    <border>
      <left style="thin">
        <color rgb="FFA6A6A6"/>
      </left>
      <right style="thin">
        <color rgb="FFA6A6A6"/>
      </right>
      <top style="thin">
        <color rgb="FFA6A6A6"/>
      </top>
      <bottom style="thin">
        <color rgb="FFA6A6A6"/>
      </bottom>
      <diagonal/>
    </border>
    <border>
      <left/>
      <right/>
      <top style="double">
        <color auto="1"/>
      </top>
      <bottom style="thin">
        <color auto="1"/>
      </bottom>
      <diagonal/>
    </border>
    <border>
      <left/>
      <right/>
      <top style="thin">
        <color auto="1"/>
      </top>
      <bottom style="thin">
        <color auto="1"/>
      </bottom>
      <diagonal/>
    </border>
    <border>
      <left/>
      <right/>
      <top style="double">
        <color indexed="64"/>
      </top>
      <bottom style="medium">
        <color indexed="64"/>
      </bottom>
      <diagonal/>
    </border>
    <border>
      <left/>
      <right/>
      <top/>
      <bottom style="medium">
        <color indexed="64"/>
      </bottom>
      <diagonal/>
    </border>
    <border>
      <left/>
      <right/>
      <top style="double">
        <color auto="1"/>
      </top>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style="thin">
        <color theme="0"/>
      </left>
      <right style="thin">
        <color theme="0"/>
      </right>
      <top style="thin">
        <color theme="0"/>
      </top>
      <bottom style="thin">
        <color theme="0"/>
      </bottom>
      <diagonal/>
    </border>
    <border>
      <left style="thick">
        <color theme="4" tint="0.39994506668294322"/>
      </left>
      <right style="thick">
        <color theme="4" tint="0.39994506668294322"/>
      </right>
      <top style="thick">
        <color theme="4" tint="0.39994506668294322"/>
      </top>
      <bottom style="thick">
        <color theme="4" tint="0.39994506668294322"/>
      </bottom>
      <diagonal/>
    </border>
    <border>
      <left/>
      <right style="thick">
        <color theme="4" tint="0.59996337778862885"/>
      </right>
      <top style="thick">
        <color theme="4" tint="0.59996337778862885"/>
      </top>
      <bottom style="thick">
        <color theme="4" tint="0.59996337778862885"/>
      </bottom>
      <diagonal/>
    </border>
    <border>
      <left style="thick">
        <color theme="4" tint="0.39994506668294322"/>
      </left>
      <right style="thick">
        <color theme="4" tint="0.39994506668294322"/>
      </right>
      <top style="thick">
        <color theme="4" tint="0.39994506668294322"/>
      </top>
      <bottom/>
      <diagonal/>
    </border>
    <border>
      <left style="thick">
        <color theme="4" tint="0.39994506668294322"/>
      </left>
      <right style="thick">
        <color theme="4" tint="0.39994506668294322"/>
      </right>
      <top/>
      <bottom style="thick">
        <color theme="4" tint="0.39994506668294322"/>
      </bottom>
      <diagonal/>
    </border>
    <border>
      <left style="thick">
        <color theme="4" tint="0.39994506668294322"/>
      </left>
      <right/>
      <top style="thick">
        <color theme="4" tint="0.39994506668294322"/>
      </top>
      <bottom/>
      <diagonal/>
    </border>
    <border>
      <left style="thick">
        <color theme="4" tint="0.39994506668294322"/>
      </left>
      <right/>
      <top/>
      <bottom style="thick">
        <color theme="4" tint="0.39994506668294322"/>
      </bottom>
      <diagonal/>
    </border>
    <border>
      <left/>
      <right style="thick">
        <color theme="4" tint="0.39991454817346722"/>
      </right>
      <top style="thick">
        <color theme="4" tint="0.39994506668294322"/>
      </top>
      <bottom style="thick">
        <color theme="4" tint="0.39991454817346722"/>
      </bottom>
      <diagonal/>
    </border>
    <border>
      <left style="thick">
        <color theme="4" tint="0.39991454817346722"/>
      </left>
      <right style="thick">
        <color theme="4" tint="0.39991454817346722"/>
      </right>
      <top style="thick">
        <color theme="4" tint="0.39994506668294322"/>
      </top>
      <bottom style="thick">
        <color theme="4" tint="0.39991454817346722"/>
      </bottom>
      <diagonal/>
    </border>
    <border>
      <left style="thick">
        <color theme="4" tint="0.39991454817346722"/>
      </left>
      <right style="thick">
        <color theme="4" tint="0.39994506668294322"/>
      </right>
      <top style="thick">
        <color theme="4" tint="0.39994506668294322"/>
      </top>
      <bottom style="thick">
        <color theme="4" tint="0.39991454817346722"/>
      </bottom>
      <diagonal/>
    </border>
    <border>
      <left/>
      <right style="thick">
        <color theme="4" tint="0.39991454817346722"/>
      </right>
      <top style="thick">
        <color theme="4" tint="0.39991454817346722"/>
      </top>
      <bottom style="thick">
        <color theme="4" tint="0.39994506668294322"/>
      </bottom>
      <diagonal/>
    </border>
    <border>
      <left style="thick">
        <color theme="4" tint="0.39991454817346722"/>
      </left>
      <right style="thick">
        <color theme="4" tint="0.39991454817346722"/>
      </right>
      <top style="thick">
        <color theme="4" tint="0.39991454817346722"/>
      </top>
      <bottom style="thick">
        <color theme="4" tint="0.39994506668294322"/>
      </bottom>
      <diagonal/>
    </border>
    <border>
      <left style="thick">
        <color theme="4" tint="0.39991454817346722"/>
      </left>
      <right style="thick">
        <color theme="4" tint="0.39994506668294322"/>
      </right>
      <top style="thick">
        <color theme="4" tint="0.39991454817346722"/>
      </top>
      <bottom style="thick">
        <color theme="4" tint="0.39994506668294322"/>
      </bottom>
      <diagonal/>
    </border>
    <border>
      <left style="thick">
        <color theme="4" tint="0.39991454817346722"/>
      </left>
      <right style="thick">
        <color theme="4" tint="0.39991454817346722"/>
      </right>
      <top style="thick">
        <color theme="4" tint="0.39991454817346722"/>
      </top>
      <bottom style="thick">
        <color theme="4" tint="0.39991454817346722"/>
      </bottom>
      <diagonal/>
    </border>
    <border>
      <left style="thick">
        <color theme="4" tint="0.39994506668294322"/>
      </left>
      <right/>
      <top style="thick">
        <color theme="4" tint="0.39994506668294322"/>
      </top>
      <bottom style="thick">
        <color theme="4" tint="0.39994506668294322"/>
      </bottom>
      <diagonal/>
    </border>
    <border>
      <left style="thick">
        <color theme="4" tint="0.39991454817346722"/>
      </left>
      <right style="thick">
        <color theme="4" tint="0.39991454817346722"/>
      </right>
      <top style="thick">
        <color theme="4" tint="0.39994506668294322"/>
      </top>
      <bottom style="thick">
        <color theme="4" tint="0.39994506668294322"/>
      </bottom>
      <diagonal/>
    </border>
    <border>
      <left style="thick">
        <color theme="4" tint="0.39991454817346722"/>
      </left>
      <right style="thick">
        <color theme="4" tint="0.39994506668294322"/>
      </right>
      <top style="thick">
        <color theme="4" tint="0.39994506668294322"/>
      </top>
      <bottom style="thick">
        <color theme="4" tint="0.39994506668294322"/>
      </bottom>
      <diagonal/>
    </border>
    <border>
      <left/>
      <right/>
      <top style="thin">
        <color auto="1"/>
      </top>
      <bottom/>
      <diagonal/>
    </border>
    <border>
      <left/>
      <right/>
      <top style="thin">
        <color auto="1"/>
      </top>
      <bottom style="double">
        <color auto="1"/>
      </bottom>
      <diagonal/>
    </border>
    <border>
      <left style="thin">
        <color rgb="FFA6A6A6"/>
      </left>
      <right style="thin">
        <color rgb="FFA6A6A6"/>
      </right>
      <top/>
      <bottom/>
      <diagonal/>
    </border>
    <border>
      <left style="thick">
        <color theme="4" tint="0.59996337778862885"/>
      </left>
      <right style="thick">
        <color theme="4" tint="0.59996337778862885"/>
      </right>
      <top style="thick">
        <color theme="4" tint="0.59996337778862885"/>
      </top>
      <bottom style="thick">
        <color theme="4" tint="0.59996337778862885"/>
      </bottom>
      <diagonal/>
    </border>
    <border>
      <left style="medium">
        <color rgb="FFDBDBDB"/>
      </left>
      <right style="medium">
        <color rgb="FFDBDBDB"/>
      </right>
      <top style="medium">
        <color rgb="FFDBDBDB"/>
      </top>
      <bottom style="thick">
        <color rgb="FFC9C9C9"/>
      </bottom>
      <diagonal/>
    </border>
    <border>
      <left/>
      <right style="medium">
        <color rgb="FFDBDBDB"/>
      </right>
      <top style="medium">
        <color rgb="FFDBDBDB"/>
      </top>
      <bottom style="thick">
        <color rgb="FFC9C9C9"/>
      </bottom>
      <diagonal/>
    </border>
    <border>
      <left style="medium">
        <color rgb="FFDBDBDB"/>
      </left>
      <right style="medium">
        <color rgb="FFDBDBDB"/>
      </right>
      <top/>
      <bottom style="medium">
        <color rgb="FFDBDBDB"/>
      </bottom>
      <diagonal/>
    </border>
    <border>
      <left/>
      <right style="medium">
        <color rgb="FFDBDBDB"/>
      </right>
      <top/>
      <bottom style="medium">
        <color rgb="FFDBDBDB"/>
      </bottom>
      <diagonal/>
    </border>
    <border>
      <left/>
      <right/>
      <top style="medium">
        <color rgb="FFDBDBDB"/>
      </top>
      <bottom style="thick">
        <color rgb="FFC9C9C9"/>
      </bottom>
      <diagonal/>
    </border>
    <border>
      <left/>
      <right/>
      <top/>
      <bottom style="medium">
        <color rgb="FFDBDBDB"/>
      </bottom>
      <diagonal/>
    </border>
  </borders>
  <cellStyleXfs count="3">
    <xf numFmtId="0" fontId="0" fillId="0" borderId="0"/>
    <xf numFmtId="0" fontId="3" fillId="0" borderId="0" applyNumberFormat="0" applyFill="0" applyBorder="0" applyAlignment="0" applyProtection="0"/>
    <xf numFmtId="9" fontId="16" fillId="0" borderId="0" applyFont="0" applyFill="0" applyBorder="0" applyAlignment="0" applyProtection="0"/>
  </cellStyleXfs>
  <cellXfs count="172">
    <xf numFmtId="0" fontId="0" fillId="0" borderId="0" xfId="0"/>
    <xf numFmtId="164" fontId="0" fillId="0" borderId="0" xfId="0" applyNumberFormat="1"/>
    <xf numFmtId="0" fontId="1" fillId="2" borderId="1" xfId="0" applyFont="1" applyFill="1" applyBorder="1"/>
    <xf numFmtId="0" fontId="3" fillId="0" borderId="0" xfId="1"/>
    <xf numFmtId="0" fontId="0" fillId="3" borderId="0" xfId="0" applyFill="1"/>
    <xf numFmtId="164" fontId="0" fillId="3" borderId="0" xfId="0" applyNumberFormat="1" applyFill="1"/>
    <xf numFmtId="0" fontId="2" fillId="0" borderId="0" xfId="0" applyFont="1"/>
    <xf numFmtId="0" fontId="4" fillId="3" borderId="2" xfId="0" applyFont="1" applyFill="1" applyBorder="1" applyAlignment="1">
      <alignment wrapText="1"/>
    </xf>
    <xf numFmtId="0" fontId="0" fillId="0" borderId="3" xfId="0" applyFont="1" applyBorder="1" applyAlignment="1">
      <alignment wrapText="1"/>
    </xf>
    <xf numFmtId="0" fontId="0" fillId="0" borderId="3" xfId="0" applyFont="1" applyBorder="1"/>
    <xf numFmtId="0" fontId="4" fillId="3" borderId="2" xfId="0" applyFont="1" applyFill="1" applyBorder="1" applyAlignment="1">
      <alignment horizontal="center" wrapText="1"/>
    </xf>
    <xf numFmtId="0" fontId="0" fillId="0" borderId="3" xfId="0" applyFont="1" applyBorder="1" applyAlignment="1">
      <alignment horizontal="center" wrapText="1"/>
    </xf>
    <xf numFmtId="0" fontId="0" fillId="0" borderId="3" xfId="0" applyFont="1" applyBorder="1" applyAlignment="1">
      <alignment horizontal="center"/>
    </xf>
    <xf numFmtId="0" fontId="0" fillId="0" borderId="0" xfId="0" applyAlignment="1">
      <alignment horizontal="center"/>
    </xf>
    <xf numFmtId="0" fontId="6" fillId="0" borderId="3" xfId="0" applyFont="1" applyFill="1" applyBorder="1" applyAlignment="1">
      <alignment wrapText="1"/>
    </xf>
    <xf numFmtId="0" fontId="1" fillId="4" borderId="1" xfId="0" applyFont="1" applyFill="1" applyBorder="1"/>
    <xf numFmtId="0" fontId="0" fillId="4" borderId="0" xfId="0" applyFill="1"/>
    <xf numFmtId="0" fontId="2" fillId="4" borderId="0" xfId="0" applyFont="1" applyFill="1"/>
    <xf numFmtId="0" fontId="5" fillId="4" borderId="0" xfId="0" applyFont="1" applyFill="1"/>
    <xf numFmtId="0" fontId="0" fillId="5" borderId="0" xfId="0" applyFill="1"/>
    <xf numFmtId="0" fontId="1" fillId="6" borderId="1" xfId="0" applyFont="1" applyFill="1" applyBorder="1"/>
    <xf numFmtId="0" fontId="0" fillId="6" borderId="0" xfId="0" applyFill="1"/>
    <xf numFmtId="0" fontId="2" fillId="6" borderId="0" xfId="0" applyFont="1" applyFill="1"/>
    <xf numFmtId="0" fontId="1" fillId="7" borderId="1" xfId="0" applyFont="1" applyFill="1" applyBorder="1"/>
    <xf numFmtId="0" fontId="0" fillId="7" borderId="0" xfId="0" applyFill="1"/>
    <xf numFmtId="0" fontId="7" fillId="0" borderId="0" xfId="0" applyFont="1" applyAlignment="1">
      <alignment vertical="center"/>
    </xf>
    <xf numFmtId="0" fontId="0" fillId="0" borderId="0" xfId="0" applyFill="1" applyAlignment="1">
      <alignment wrapText="1"/>
    </xf>
    <xf numFmtId="0" fontId="0" fillId="8" borderId="3" xfId="0" applyFill="1" applyBorder="1"/>
    <xf numFmtId="0" fontId="0" fillId="8" borderId="3" xfId="0" applyFill="1" applyBorder="1" applyAlignment="1">
      <alignment horizontal="center"/>
    </xf>
    <xf numFmtId="0" fontId="0" fillId="0" borderId="3" xfId="0" applyFill="1" applyBorder="1" applyAlignment="1">
      <alignment wrapText="1"/>
    </xf>
    <xf numFmtId="0" fontId="0" fillId="0" borderId="3" xfId="0" applyFill="1" applyBorder="1" applyAlignment="1">
      <alignment horizontal="center" wrapText="1"/>
    </xf>
    <xf numFmtId="0" fontId="0" fillId="0" borderId="3" xfId="0" applyBorder="1"/>
    <xf numFmtId="0" fontId="0" fillId="0" borderId="3" xfId="0" applyBorder="1" applyAlignment="1">
      <alignment horizontal="center"/>
    </xf>
    <xf numFmtId="0" fontId="4" fillId="3" borderId="2" xfId="0" applyFont="1" applyFill="1" applyBorder="1"/>
    <xf numFmtId="165" fontId="0" fillId="0" borderId="0" xfId="0" applyNumberFormat="1" applyFill="1" applyAlignment="1">
      <alignment wrapText="1"/>
    </xf>
    <xf numFmtId="0" fontId="1" fillId="9" borderId="1" xfId="0" applyFont="1" applyFill="1" applyBorder="1"/>
    <xf numFmtId="0" fontId="0" fillId="9" borderId="0" xfId="0" applyFill="1"/>
    <xf numFmtId="0" fontId="2" fillId="9" borderId="0" xfId="0" applyFont="1" applyFill="1"/>
    <xf numFmtId="0" fontId="2" fillId="7" borderId="0" xfId="0" applyFont="1" applyFill="1"/>
    <xf numFmtId="1" fontId="0" fillId="0" borderId="3" xfId="0" applyNumberFormat="1" applyBorder="1" applyAlignment="1">
      <alignment horizontal="center"/>
    </xf>
    <xf numFmtId="0" fontId="8" fillId="3" borderId="4" xfId="0" applyFont="1" applyFill="1" applyBorder="1" applyAlignment="1">
      <alignment vertical="center" wrapText="1"/>
    </xf>
    <xf numFmtId="0" fontId="8" fillId="3" borderId="4" xfId="0" applyFont="1" applyFill="1" applyBorder="1" applyAlignment="1">
      <alignment horizontal="center" vertical="center" wrapText="1"/>
    </xf>
    <xf numFmtId="0" fontId="9" fillId="0" borderId="5" xfId="0" applyFont="1" applyBorder="1" applyAlignment="1">
      <alignment vertical="center" wrapText="1"/>
    </xf>
    <xf numFmtId="0" fontId="9" fillId="0" borderId="5" xfId="0" applyFont="1" applyBorder="1" applyAlignment="1">
      <alignment horizontal="center" vertical="center"/>
    </xf>
    <xf numFmtId="0" fontId="9" fillId="0" borderId="5" xfId="0" applyFont="1" applyBorder="1" applyAlignment="1">
      <alignment vertical="center"/>
    </xf>
    <xf numFmtId="0" fontId="1" fillId="10" borderId="1" xfId="0" applyFont="1" applyFill="1" applyBorder="1"/>
    <xf numFmtId="0" fontId="0" fillId="10" borderId="0" xfId="0" applyFill="1"/>
    <xf numFmtId="0" fontId="2" fillId="10" borderId="0" xfId="0" applyFont="1" applyFill="1"/>
    <xf numFmtId="0" fontId="1" fillId="11" borderId="1" xfId="0" applyFont="1" applyFill="1" applyBorder="1"/>
    <xf numFmtId="0" fontId="0" fillId="11" borderId="0" xfId="0" applyFill="1"/>
    <xf numFmtId="0" fontId="2" fillId="11" borderId="0" xfId="0" applyFont="1" applyFill="1"/>
    <xf numFmtId="0" fontId="9" fillId="8" borderId="5" xfId="0" applyFont="1" applyFill="1" applyBorder="1" applyAlignment="1">
      <alignment vertical="center"/>
    </xf>
    <xf numFmtId="0" fontId="9" fillId="8" borderId="5" xfId="0" applyFont="1" applyFill="1" applyBorder="1" applyAlignment="1">
      <alignment horizontal="center" vertical="center"/>
    </xf>
    <xf numFmtId="1" fontId="0" fillId="0" borderId="0" xfId="0" applyNumberFormat="1"/>
    <xf numFmtId="1" fontId="9" fillId="8" borderId="5" xfId="0" applyNumberFormat="1" applyFont="1" applyFill="1" applyBorder="1" applyAlignment="1">
      <alignment horizontal="center" vertical="center"/>
    </xf>
    <xf numFmtId="1" fontId="9" fillId="0" borderId="5" xfId="0" applyNumberFormat="1" applyFont="1" applyBorder="1" applyAlignment="1">
      <alignment horizontal="center" vertical="center"/>
    </xf>
    <xf numFmtId="0" fontId="8" fillId="3" borderId="5" xfId="0" applyFont="1" applyFill="1" applyBorder="1" applyAlignment="1">
      <alignment horizontal="center" vertical="center"/>
    </xf>
    <xf numFmtId="0" fontId="9" fillId="3" borderId="6" xfId="0" applyFont="1" applyFill="1" applyBorder="1" applyAlignment="1">
      <alignment vertical="center"/>
    </xf>
    <xf numFmtId="0" fontId="8" fillId="3" borderId="8" xfId="0" applyFont="1" applyFill="1" applyBorder="1" applyAlignment="1">
      <alignment horizontal="center" vertical="center"/>
    </xf>
    <xf numFmtId="1" fontId="9" fillId="8" borderId="8" xfId="0" applyNumberFormat="1" applyFont="1" applyFill="1" applyBorder="1" applyAlignment="1">
      <alignment horizontal="center" vertical="center"/>
    </xf>
    <xf numFmtId="1" fontId="9" fillId="0" borderId="8" xfId="0" applyNumberFormat="1" applyFont="1" applyBorder="1" applyAlignment="1">
      <alignment horizontal="center" vertical="center"/>
    </xf>
    <xf numFmtId="0" fontId="1" fillId="12" borderId="1" xfId="0" applyFont="1" applyFill="1" applyBorder="1"/>
    <xf numFmtId="0" fontId="0" fillId="12" borderId="0" xfId="0" applyFill="1"/>
    <xf numFmtId="0" fontId="2" fillId="12" borderId="0" xfId="0" applyFont="1" applyFill="1"/>
    <xf numFmtId="0" fontId="0" fillId="0" borderId="0" xfId="0" applyAlignment="1">
      <alignment wrapText="1"/>
    </xf>
    <xf numFmtId="0" fontId="8" fillId="3" borderId="5" xfId="0" applyFont="1" applyFill="1" applyBorder="1" applyAlignment="1">
      <alignment vertical="center"/>
    </xf>
    <xf numFmtId="0" fontId="0" fillId="8" borderId="3" xfId="0" applyFill="1" applyBorder="1" applyAlignment="1">
      <alignment wrapText="1"/>
    </xf>
    <xf numFmtId="0" fontId="9" fillId="0" borderId="3" xfId="0" applyFont="1" applyBorder="1" applyAlignment="1">
      <alignment vertical="center" wrapText="1"/>
    </xf>
    <xf numFmtId="0" fontId="0" fillId="0" borderId="3" xfId="0" applyBorder="1" applyAlignment="1">
      <alignment wrapText="1"/>
    </xf>
    <xf numFmtId="0" fontId="8" fillId="3" borderId="2" xfId="0" applyFont="1" applyFill="1" applyBorder="1"/>
    <xf numFmtId="0" fontId="10" fillId="0" borderId="0" xfId="0" applyFont="1"/>
    <xf numFmtId="0" fontId="11" fillId="13" borderId="9" xfId="0" applyFont="1" applyFill="1" applyBorder="1"/>
    <xf numFmtId="0" fontId="11" fillId="13" borderId="9" xfId="0" applyFont="1" applyFill="1" applyBorder="1" applyAlignment="1">
      <alignment horizontal="center"/>
    </xf>
    <xf numFmtId="0" fontId="12" fillId="13" borderId="10" xfId="0" applyFont="1" applyFill="1" applyBorder="1"/>
    <xf numFmtId="0" fontId="12" fillId="13" borderId="10" xfId="0" applyFont="1" applyFill="1" applyBorder="1" applyAlignment="1">
      <alignment horizontal="center" wrapText="1"/>
    </xf>
    <xf numFmtId="0" fontId="12" fillId="13" borderId="11" xfId="0" applyFont="1" applyFill="1" applyBorder="1" applyAlignment="1">
      <alignment horizontal="center" wrapText="1"/>
    </xf>
    <xf numFmtId="0" fontId="14" fillId="13" borderId="12" xfId="0" applyFont="1" applyFill="1" applyBorder="1"/>
    <xf numFmtId="0" fontId="14" fillId="13" borderId="13" xfId="0" applyFont="1" applyFill="1" applyBorder="1"/>
    <xf numFmtId="0" fontId="15" fillId="13" borderId="14" xfId="0" applyFont="1" applyFill="1" applyBorder="1" applyAlignment="1">
      <alignment vertical="center"/>
    </xf>
    <xf numFmtId="0" fontId="12" fillId="13" borderId="15" xfId="0" applyFont="1" applyFill="1" applyBorder="1" applyAlignment="1">
      <alignment vertical="center"/>
    </xf>
    <xf numFmtId="0" fontId="12" fillId="13" borderId="19"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12" fillId="13" borderId="21" xfId="0" applyFont="1" applyFill="1" applyBorder="1" applyAlignment="1">
      <alignment horizontal="center" vertical="center" wrapText="1"/>
    </xf>
    <xf numFmtId="0" fontId="13" fillId="0" borderId="17" xfId="0" applyFont="1" applyBorder="1" applyAlignment="1">
      <alignment vertical="center" wrapText="1"/>
    </xf>
    <xf numFmtId="0" fontId="13" fillId="0" borderId="17" xfId="0" applyFont="1" applyBorder="1" applyAlignment="1">
      <alignment horizontal="center" vertical="center"/>
    </xf>
    <xf numFmtId="1" fontId="13" fillId="0" borderId="17" xfId="0" applyNumberFormat="1" applyFont="1" applyBorder="1" applyAlignment="1">
      <alignment horizontal="center" vertical="center"/>
    </xf>
    <xf numFmtId="0" fontId="13" fillId="0" borderId="22" xfId="0" applyFont="1" applyBorder="1" applyAlignment="1">
      <alignment vertical="center"/>
    </xf>
    <xf numFmtId="0" fontId="13" fillId="0" borderId="22" xfId="0" applyFont="1" applyBorder="1" applyAlignment="1">
      <alignment horizontal="center" vertical="center"/>
    </xf>
    <xf numFmtId="1" fontId="13" fillId="0" borderId="22" xfId="0" applyNumberFormat="1" applyFont="1" applyBorder="1" applyAlignment="1">
      <alignment horizontal="center" vertical="center"/>
    </xf>
    <xf numFmtId="0" fontId="12" fillId="13" borderId="23" xfId="0" applyFont="1" applyFill="1" applyBorder="1"/>
    <xf numFmtId="0" fontId="12" fillId="13" borderId="24" xfId="0" applyFont="1" applyFill="1" applyBorder="1" applyAlignment="1">
      <alignment horizontal="center" wrapText="1"/>
    </xf>
    <xf numFmtId="0" fontId="12" fillId="13" borderId="25" xfId="0" applyFont="1" applyFill="1" applyBorder="1" applyAlignment="1">
      <alignment horizontal="center" wrapText="1"/>
    </xf>
    <xf numFmtId="0" fontId="2" fillId="0" borderId="0" xfId="0" applyFont="1" applyFill="1"/>
    <xf numFmtId="0" fontId="0" fillId="0" borderId="27" xfId="0" applyBorder="1"/>
    <xf numFmtId="0" fontId="1" fillId="4" borderId="28" xfId="0" applyFont="1" applyFill="1" applyBorder="1"/>
    <xf numFmtId="9" fontId="0" fillId="0" borderId="0" xfId="0" applyNumberFormat="1"/>
    <xf numFmtId="0" fontId="4" fillId="3" borderId="0" xfId="0" applyFont="1" applyFill="1" applyBorder="1" applyAlignment="1">
      <alignment horizontal="center" wrapText="1"/>
    </xf>
    <xf numFmtId="0" fontId="13" fillId="14" borderId="11" xfId="0" applyFont="1" applyFill="1" applyBorder="1" applyAlignment="1">
      <alignment horizontal="center" wrapText="1"/>
    </xf>
    <xf numFmtId="0" fontId="12" fillId="13" borderId="29" xfId="0" applyFont="1" applyFill="1" applyBorder="1" applyAlignment="1">
      <alignment wrapText="1"/>
    </xf>
    <xf numFmtId="0" fontId="13" fillId="14" borderId="29" xfId="0" applyFont="1" applyFill="1" applyBorder="1" applyAlignment="1">
      <alignment wrapText="1"/>
    </xf>
    <xf numFmtId="0" fontId="4" fillId="3" borderId="2" xfId="0" applyFont="1" applyFill="1" applyBorder="1" applyAlignment="1">
      <alignment horizontal="center"/>
    </xf>
    <xf numFmtId="0" fontId="12" fillId="13" borderId="10" xfId="0" applyFont="1" applyFill="1" applyBorder="1" applyAlignment="1">
      <alignment horizontal="center"/>
    </xf>
    <xf numFmtId="0" fontId="4" fillId="3" borderId="2" xfId="0" applyFont="1" applyFill="1" applyBorder="1" applyAlignment="1">
      <alignment horizontal="center"/>
    </xf>
    <xf numFmtId="2" fontId="0" fillId="0" borderId="0" xfId="0" applyNumberFormat="1"/>
    <xf numFmtId="0" fontId="0" fillId="0" borderId="0" xfId="0" applyFill="1"/>
    <xf numFmtId="0" fontId="8" fillId="0" borderId="30" xfId="0" applyFont="1" applyBorder="1" applyAlignment="1">
      <alignment vertical="center"/>
    </xf>
    <xf numFmtId="0" fontId="8" fillId="0" borderId="31" xfId="0" applyFont="1" applyBorder="1" applyAlignment="1">
      <alignment horizontal="center" vertical="center"/>
    </xf>
    <xf numFmtId="0" fontId="17" fillId="0" borderId="32" xfId="0" applyFont="1" applyBorder="1" applyAlignment="1">
      <alignment vertical="center"/>
    </xf>
    <xf numFmtId="0" fontId="9" fillId="0" borderId="33" xfId="0" applyFont="1" applyBorder="1" applyAlignment="1">
      <alignment horizontal="center" vertical="center"/>
    </xf>
    <xf numFmtId="0" fontId="4" fillId="3" borderId="2" xfId="0" applyFont="1" applyFill="1" applyBorder="1" applyAlignment="1"/>
    <xf numFmtId="0" fontId="8" fillId="0" borderId="34" xfId="0" applyFont="1" applyBorder="1" applyAlignment="1">
      <alignment horizontal="center" vertical="center"/>
    </xf>
    <xf numFmtId="0" fontId="9" fillId="0" borderId="35" xfId="0" applyFont="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18" fillId="0" borderId="10" xfId="0" applyFont="1" applyFill="1" applyBorder="1"/>
    <xf numFmtId="0" fontId="18" fillId="0" borderId="10" xfId="0" applyFont="1" applyBorder="1" applyAlignment="1">
      <alignment horizontal="center"/>
    </xf>
    <xf numFmtId="0" fontId="17" fillId="0" borderId="0" xfId="0" applyFont="1" applyFill="1" applyBorder="1" applyAlignment="1">
      <alignment vertical="center"/>
    </xf>
    <xf numFmtId="0" fontId="9" fillId="0" borderId="0" xfId="0" applyFont="1" applyFill="1" applyBorder="1" applyAlignment="1">
      <alignment horizontal="center" vertical="center"/>
    </xf>
    <xf numFmtId="1" fontId="0" fillId="0" borderId="0" xfId="0" applyNumberFormat="1" applyFill="1"/>
    <xf numFmtId="164" fontId="0" fillId="0" borderId="0" xfId="0" applyNumberFormat="1" applyFill="1"/>
    <xf numFmtId="1" fontId="0" fillId="15" borderId="0" xfId="0" applyNumberFormat="1" applyFill="1"/>
    <xf numFmtId="0" fontId="0" fillId="15" borderId="0" xfId="0" applyFill="1"/>
    <xf numFmtId="164" fontId="0" fillId="15" borderId="0" xfId="0" applyNumberFormat="1" applyFill="1"/>
    <xf numFmtId="0" fontId="0" fillId="0" borderId="0" xfId="0" applyNumberFormat="1"/>
    <xf numFmtId="0" fontId="19" fillId="2" borderId="1" xfId="0" applyFont="1" applyFill="1" applyBorder="1"/>
    <xf numFmtId="2" fontId="1" fillId="2" borderId="1" xfId="0" applyNumberFormat="1" applyFont="1" applyFill="1" applyBorder="1"/>
    <xf numFmtId="1" fontId="1" fillId="2" borderId="1" xfId="0" applyNumberFormat="1" applyFont="1" applyFill="1" applyBorder="1"/>
    <xf numFmtId="1" fontId="0" fillId="16" borderId="0" xfId="0" applyNumberFormat="1" applyFill="1"/>
    <xf numFmtId="0" fontId="0" fillId="16" borderId="0" xfId="0" applyFill="1"/>
    <xf numFmtId="164" fontId="0" fillId="16" borderId="0" xfId="0" applyNumberFormat="1" applyFill="1"/>
    <xf numFmtId="0" fontId="0" fillId="0" borderId="3"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1" fontId="0" fillId="6" borderId="0" xfId="0" applyNumberFormat="1" applyFill="1"/>
    <xf numFmtId="164" fontId="0" fillId="6" borderId="0" xfId="0" applyNumberFormat="1" applyFill="1"/>
    <xf numFmtId="0" fontId="0" fillId="6" borderId="0" xfId="0" applyNumberFormat="1" applyFill="1"/>
    <xf numFmtId="0" fontId="4" fillId="0" borderId="0" xfId="0" applyFont="1" applyFill="1" applyBorder="1" applyAlignment="1">
      <alignment horizontal="center" wrapText="1"/>
    </xf>
    <xf numFmtId="0" fontId="18" fillId="0" borderId="10" xfId="0" applyFont="1" applyBorder="1" applyAlignment="1">
      <alignment vertical="center" wrapText="1"/>
    </xf>
    <xf numFmtId="0" fontId="18" fillId="0" borderId="10" xfId="0" applyFont="1" applyBorder="1" applyAlignment="1">
      <alignment wrapText="1"/>
    </xf>
    <xf numFmtId="10" fontId="0" fillId="0" borderId="0" xfId="2" applyNumberFormat="1" applyFont="1"/>
    <xf numFmtId="0" fontId="4" fillId="3" borderId="0" xfId="0" applyFont="1" applyFill="1" applyBorder="1" applyAlignment="1">
      <alignment horizontal="center"/>
    </xf>
    <xf numFmtId="9" fontId="0" fillId="0" borderId="0" xfId="2" applyNumberFormat="1" applyFont="1" applyFill="1" applyBorder="1" applyAlignment="1">
      <alignment horizontal="center"/>
    </xf>
    <xf numFmtId="9" fontId="0" fillId="0" borderId="0" xfId="2" applyNumberFormat="1" applyFont="1"/>
    <xf numFmtId="1" fontId="0" fillId="17" borderId="0" xfId="0" applyNumberFormat="1" applyFill="1"/>
    <xf numFmtId="0" fontId="0" fillId="17" borderId="0" xfId="0" applyFill="1"/>
    <xf numFmtId="164" fontId="0" fillId="17" borderId="0" xfId="0" applyNumberFormat="1" applyFill="1"/>
    <xf numFmtId="0" fontId="0" fillId="17" borderId="0" xfId="0" applyNumberFormat="1" applyFill="1"/>
    <xf numFmtId="0" fontId="3" fillId="17" borderId="0" xfId="1" applyFill="1"/>
    <xf numFmtId="0" fontId="0" fillId="15" borderId="0" xfId="0" applyNumberFormat="1" applyFill="1"/>
    <xf numFmtId="2" fontId="0" fillId="3" borderId="0" xfId="0" applyNumberFormat="1" applyFill="1"/>
    <xf numFmtId="0" fontId="0" fillId="0" borderId="0" xfId="0" applyNumberFormat="1" applyFill="1"/>
    <xf numFmtId="0" fontId="0" fillId="18" borderId="0" xfId="0" applyFill="1"/>
    <xf numFmtId="0" fontId="1" fillId="19" borderId="1" xfId="0" applyFont="1" applyFill="1" applyBorder="1"/>
    <xf numFmtId="0" fontId="0" fillId="19" borderId="0" xfId="0" applyFill="1"/>
    <xf numFmtId="0" fontId="4" fillId="0" borderId="0" xfId="0" applyFont="1"/>
    <xf numFmtId="2" fontId="0" fillId="18" borderId="0" xfId="0" applyNumberFormat="1" applyFill="1"/>
    <xf numFmtId="2" fontId="2" fillId="0" borderId="0" xfId="0" applyNumberFormat="1" applyFont="1"/>
    <xf numFmtId="0" fontId="18" fillId="0" borderId="29" xfId="0" applyFont="1" applyBorder="1" applyAlignment="1">
      <alignment wrapText="1"/>
    </xf>
    <xf numFmtId="0" fontId="18" fillId="0" borderId="11" xfId="0" applyFont="1" applyBorder="1" applyAlignment="1">
      <alignment horizontal="center" wrapText="1"/>
    </xf>
    <xf numFmtId="9" fontId="4" fillId="0" borderId="0" xfId="2" applyFont="1"/>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12" fillId="13" borderId="10" xfId="0" applyFont="1" applyFill="1" applyBorder="1" applyAlignment="1">
      <alignment horizontal="center"/>
    </xf>
    <xf numFmtId="0" fontId="10" fillId="0" borderId="9" xfId="0" applyFont="1" applyBorder="1"/>
    <xf numFmtId="3" fontId="10" fillId="0" borderId="9" xfId="0" applyNumberFormat="1" applyFont="1" applyBorder="1"/>
    <xf numFmtId="0" fontId="0" fillId="0" borderId="0" xfId="0" applyFont="1"/>
    <xf numFmtId="0" fontId="18" fillId="0" borderId="10" xfId="0" applyFont="1" applyFill="1" applyBorder="1" applyAlignment="1">
      <alignment wrapText="1"/>
    </xf>
    <xf numFmtId="0" fontId="18" fillId="0" borderId="10" xfId="0" applyFont="1" applyFill="1" applyBorder="1" applyAlignment="1">
      <alignment horizontal="center" wrapText="1"/>
    </xf>
    <xf numFmtId="0" fontId="18" fillId="0" borderId="10" xfId="0" applyFont="1" applyBorder="1"/>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CC9900"/>
      <color rgb="FFFF99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6746067118969"/>
          <c:y val="8.8804502727835452E-2"/>
          <c:w val="0.88581534855312893"/>
          <c:h val="0.77506974333875545"/>
        </c:manualLayout>
      </c:layout>
      <c:barChart>
        <c:barDir val="col"/>
        <c:grouping val="clustered"/>
        <c:varyColors val="0"/>
        <c:ser>
          <c:idx val="0"/>
          <c:order val="0"/>
          <c:tx>
            <c:strRef>
              <c:f>'Number of responses'!$A$2</c:f>
              <c:strCache>
                <c:ptCount val="1"/>
                <c:pt idx="0">
                  <c:v>Individual Contacted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'Number of responses'!$B$1:$G$1</c:f>
              <c:strCache>
                <c:ptCount val="6"/>
                <c:pt idx="0">
                  <c:v>Local</c:v>
                </c:pt>
                <c:pt idx="1">
                  <c:v>State</c:v>
                </c:pt>
                <c:pt idx="2">
                  <c:v>Tribal</c:v>
                </c:pt>
                <c:pt idx="3">
                  <c:v>Incomplete</c:v>
                </c:pt>
                <c:pt idx="4">
                  <c:v>Total</c:v>
                </c:pt>
                <c:pt idx="5">
                  <c:v>Valid</c:v>
                </c:pt>
              </c:strCache>
            </c:strRef>
          </c:cat>
          <c:val>
            <c:numRef>
              <c:f>'Number of responses'!$B$2:$G$2</c:f>
              <c:numCache>
                <c:formatCode>General</c:formatCode>
                <c:ptCount val="6"/>
                <c:pt idx="0">
                  <c:v>29</c:v>
                </c:pt>
                <c:pt idx="1">
                  <c:v>76</c:v>
                </c:pt>
                <c:pt idx="2">
                  <c:v>2</c:v>
                </c:pt>
                <c:pt idx="4">
                  <c:v>107</c:v>
                </c:pt>
                <c:pt idx="5">
                  <c:v>107</c:v>
                </c:pt>
              </c:numCache>
            </c:numRef>
          </c:val>
          <c:extLst>
            <c:ext xmlns:c16="http://schemas.microsoft.com/office/drawing/2014/chart" uri="{C3380CC4-5D6E-409C-BE32-E72D297353CC}">
              <c16:uniqueId val="{00000000-7E2A-46D0-B045-BE2C168FBF60}"/>
            </c:ext>
          </c:extLst>
        </c:ser>
        <c:ser>
          <c:idx val="1"/>
          <c:order val="1"/>
          <c:tx>
            <c:strRef>
              <c:f>'Number of responses'!$A$3</c:f>
              <c:strCache>
                <c:ptCount val="1"/>
                <c:pt idx="0">
                  <c:v>Jurisdictions Contacted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'Number of responses'!$B$1:$G$1</c:f>
              <c:strCache>
                <c:ptCount val="6"/>
                <c:pt idx="0">
                  <c:v>Local</c:v>
                </c:pt>
                <c:pt idx="1">
                  <c:v>State</c:v>
                </c:pt>
                <c:pt idx="2">
                  <c:v>Tribal</c:v>
                </c:pt>
                <c:pt idx="3">
                  <c:v>Incomplete</c:v>
                </c:pt>
                <c:pt idx="4">
                  <c:v>Total</c:v>
                </c:pt>
                <c:pt idx="5">
                  <c:v>Valid</c:v>
                </c:pt>
              </c:strCache>
            </c:strRef>
          </c:cat>
          <c:val>
            <c:numRef>
              <c:f>'Number of responses'!$B$3:$G$3</c:f>
              <c:numCache>
                <c:formatCode>General</c:formatCode>
                <c:ptCount val="6"/>
                <c:pt idx="0">
                  <c:v>23</c:v>
                </c:pt>
                <c:pt idx="1">
                  <c:v>53</c:v>
                </c:pt>
                <c:pt idx="2">
                  <c:v>2</c:v>
                </c:pt>
                <c:pt idx="4">
                  <c:v>78</c:v>
                </c:pt>
                <c:pt idx="5">
                  <c:v>78</c:v>
                </c:pt>
              </c:numCache>
            </c:numRef>
          </c:val>
          <c:extLst>
            <c:ext xmlns:c16="http://schemas.microsoft.com/office/drawing/2014/chart" uri="{C3380CC4-5D6E-409C-BE32-E72D297353CC}">
              <c16:uniqueId val="{00000001-7E2A-46D0-B045-BE2C168FBF60}"/>
            </c:ext>
          </c:extLst>
        </c:ser>
        <c:ser>
          <c:idx val="2"/>
          <c:order val="2"/>
          <c:tx>
            <c:strRef>
              <c:f>'Number of responses'!$A$4</c:f>
              <c:strCache>
                <c:ptCount val="1"/>
                <c:pt idx="0">
                  <c:v>Individual Responded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'Number of responses'!$B$1:$G$1</c:f>
              <c:strCache>
                <c:ptCount val="6"/>
                <c:pt idx="0">
                  <c:v>Local</c:v>
                </c:pt>
                <c:pt idx="1">
                  <c:v>State</c:v>
                </c:pt>
                <c:pt idx="2">
                  <c:v>Tribal</c:v>
                </c:pt>
                <c:pt idx="3">
                  <c:v>Incomplete</c:v>
                </c:pt>
                <c:pt idx="4">
                  <c:v>Total</c:v>
                </c:pt>
                <c:pt idx="5">
                  <c:v>Valid</c:v>
                </c:pt>
              </c:strCache>
            </c:strRef>
          </c:cat>
          <c:val>
            <c:numRef>
              <c:f>'Number of responses'!$B$4:$G$4</c:f>
              <c:numCache>
                <c:formatCode>General</c:formatCode>
                <c:ptCount val="6"/>
                <c:pt idx="0">
                  <c:v>16</c:v>
                </c:pt>
                <c:pt idx="1">
                  <c:v>41</c:v>
                </c:pt>
                <c:pt idx="2">
                  <c:v>1</c:v>
                </c:pt>
                <c:pt idx="3">
                  <c:v>1</c:v>
                </c:pt>
                <c:pt idx="4">
                  <c:v>59</c:v>
                </c:pt>
                <c:pt idx="5">
                  <c:v>58</c:v>
                </c:pt>
              </c:numCache>
            </c:numRef>
          </c:val>
          <c:extLst>
            <c:ext xmlns:c16="http://schemas.microsoft.com/office/drawing/2014/chart" uri="{C3380CC4-5D6E-409C-BE32-E72D297353CC}">
              <c16:uniqueId val="{00000002-7E2A-46D0-B045-BE2C168FBF60}"/>
            </c:ext>
          </c:extLst>
        </c:ser>
        <c:ser>
          <c:idx val="3"/>
          <c:order val="3"/>
          <c:tx>
            <c:strRef>
              <c:f>'Number of responses'!$A$5</c:f>
              <c:strCache>
                <c:ptCount val="1"/>
                <c:pt idx="0">
                  <c:v>Jurisdictions Responded</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'Number of responses'!$B$1:$G$1</c:f>
              <c:strCache>
                <c:ptCount val="6"/>
                <c:pt idx="0">
                  <c:v>Local</c:v>
                </c:pt>
                <c:pt idx="1">
                  <c:v>State</c:v>
                </c:pt>
                <c:pt idx="2">
                  <c:v>Tribal</c:v>
                </c:pt>
                <c:pt idx="3">
                  <c:v>Incomplete</c:v>
                </c:pt>
                <c:pt idx="4">
                  <c:v>Total</c:v>
                </c:pt>
                <c:pt idx="5">
                  <c:v>Valid</c:v>
                </c:pt>
              </c:strCache>
            </c:strRef>
          </c:cat>
          <c:val>
            <c:numRef>
              <c:f>'Number of responses'!$B$5:$G$5</c:f>
              <c:numCache>
                <c:formatCode>General</c:formatCode>
                <c:ptCount val="6"/>
                <c:pt idx="0">
                  <c:v>16</c:v>
                </c:pt>
                <c:pt idx="1">
                  <c:v>37</c:v>
                </c:pt>
                <c:pt idx="2">
                  <c:v>1</c:v>
                </c:pt>
                <c:pt idx="3">
                  <c:v>1</c:v>
                </c:pt>
                <c:pt idx="4">
                  <c:v>55</c:v>
                </c:pt>
                <c:pt idx="5">
                  <c:v>54</c:v>
                </c:pt>
              </c:numCache>
            </c:numRef>
          </c:val>
          <c:extLst>
            <c:ext xmlns:c16="http://schemas.microsoft.com/office/drawing/2014/chart" uri="{C3380CC4-5D6E-409C-BE32-E72D297353CC}">
              <c16:uniqueId val="{00000003-7E2A-46D0-B045-BE2C168FBF60}"/>
            </c:ext>
          </c:extLst>
        </c:ser>
        <c:dLbls>
          <c:showLegendKey val="0"/>
          <c:showVal val="0"/>
          <c:showCatName val="0"/>
          <c:showSerName val="0"/>
          <c:showPercent val="0"/>
          <c:showBubbleSize val="0"/>
        </c:dLbls>
        <c:gapWidth val="219"/>
        <c:overlap val="-27"/>
        <c:axId val="1035584560"/>
        <c:axId val="1035582920"/>
      </c:barChart>
      <c:catAx>
        <c:axId val="103558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35582920"/>
        <c:crosses val="autoZero"/>
        <c:auto val="1"/>
        <c:lblAlgn val="ctr"/>
        <c:lblOffset val="100"/>
        <c:noMultiLvlLbl val="0"/>
      </c:catAx>
      <c:valAx>
        <c:axId val="1035582920"/>
        <c:scaling>
          <c:orientation val="minMax"/>
          <c:max val="1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35584560"/>
        <c:crosses val="autoZero"/>
        <c:crossBetween val="between"/>
        <c:majorUnit val="20"/>
      </c:valAx>
      <c:spPr>
        <a:noFill/>
        <a:ln>
          <a:noFill/>
        </a:ln>
        <a:effectLst/>
      </c:spPr>
    </c:plotArea>
    <c:legend>
      <c:legendPos val="b"/>
      <c:layout>
        <c:manualLayout>
          <c:xMode val="edge"/>
          <c:yMode val="edge"/>
          <c:x val="0.19276158326366868"/>
          <c:y val="0.10337483865705087"/>
          <c:w val="0.57444251559452786"/>
          <c:h val="0.11186457268709785"/>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493021569654397E-2"/>
          <c:y val="0.1151178617719161"/>
          <c:w val="0.92094131453476225"/>
          <c:h val="0.65220274288145985"/>
        </c:manualLayout>
      </c:layout>
      <c:barChart>
        <c:barDir val="col"/>
        <c:grouping val="stacked"/>
        <c:varyColors val="0"/>
        <c:ser>
          <c:idx val="0"/>
          <c:order val="0"/>
          <c:tx>
            <c:strRef>
              <c:f>'Facility Types'!$S$4</c:f>
              <c:strCache>
                <c:ptCount val="1"/>
                <c:pt idx="0">
                  <c:v>Local</c:v>
                </c:pt>
              </c:strCache>
            </c:strRef>
          </c:tx>
          <c:spPr>
            <a:solidFill>
              <a:schemeClr val="accent1"/>
            </a:solidFill>
            <a:ln>
              <a:noFill/>
            </a:ln>
            <a:effectLst/>
          </c:spPr>
          <c:invertIfNegative val="0"/>
          <c:dLbls>
            <c:dLbl>
              <c:idx val="0"/>
              <c:layout>
                <c:manualLayout>
                  <c:x val="7.4726447824926615E-2"/>
                  <c:y val="8.99685110211425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E5-4E25-82F5-AF4AAE0BF939}"/>
                </c:ext>
              </c:extLst>
            </c:dLbl>
            <c:dLbl>
              <c:idx val="1"/>
              <c:layout>
                <c:manualLayout>
                  <c:x val="7.36589271417133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E5-4E25-82F5-AF4AAE0BF939}"/>
                </c:ext>
              </c:extLst>
            </c:dLbl>
            <c:dLbl>
              <c:idx val="2"/>
              <c:layout>
                <c:manualLayout>
                  <c:x val="7.0456365092073661E-2"/>
                  <c:y val="-1.79937022042285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5E5-4E25-82F5-AF4AAE0BF939}"/>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'Facility Types'!$T$3:$V$3</c:f>
              <c:strCache>
                <c:ptCount val="3"/>
                <c:pt idx="0">
                  <c:v>Title V Permit</c:v>
                </c:pt>
                <c:pt idx="1">
                  <c:v>Other Permit</c:v>
                </c:pt>
                <c:pt idx="2">
                  <c:v>Non-Permit</c:v>
                </c:pt>
              </c:strCache>
            </c:strRef>
          </c:cat>
          <c:val>
            <c:numRef>
              <c:f>'Facility Types'!$T$4:$V$4</c:f>
              <c:numCache>
                <c:formatCode>General</c:formatCode>
                <c:ptCount val="3"/>
                <c:pt idx="0">
                  <c:v>16</c:v>
                </c:pt>
                <c:pt idx="1">
                  <c:v>13</c:v>
                </c:pt>
                <c:pt idx="2">
                  <c:v>2</c:v>
                </c:pt>
              </c:numCache>
            </c:numRef>
          </c:val>
          <c:extLst>
            <c:ext xmlns:c16="http://schemas.microsoft.com/office/drawing/2014/chart" uri="{C3380CC4-5D6E-409C-BE32-E72D297353CC}">
              <c16:uniqueId val="{00000000-C5E5-4E25-82F5-AF4AAE0BF939}"/>
            </c:ext>
          </c:extLst>
        </c:ser>
        <c:ser>
          <c:idx val="1"/>
          <c:order val="1"/>
          <c:tx>
            <c:strRef>
              <c:f>'Facility Types'!$S$5</c:f>
              <c:strCache>
                <c:ptCount val="1"/>
                <c:pt idx="0">
                  <c:v>State</c:v>
                </c:pt>
              </c:strCache>
            </c:strRef>
          </c:tx>
          <c:spPr>
            <a:solidFill>
              <a:schemeClr val="accent2"/>
            </a:solidFill>
            <a:ln>
              <a:noFill/>
            </a:ln>
            <a:effectLst/>
          </c:spPr>
          <c:invertIfNegative val="0"/>
          <c:dLbls>
            <c:dLbl>
              <c:idx val="0"/>
              <c:layout>
                <c:manualLayout>
                  <c:x val="7.6861489191353077E-2"/>
                  <c:y val="5.39811066126855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E5-4E25-82F5-AF4AAE0BF939}"/>
                </c:ext>
              </c:extLst>
            </c:dLbl>
            <c:dLbl>
              <c:idx val="1"/>
              <c:layout>
                <c:manualLayout>
                  <c:x val="7.5793968508139839E-2"/>
                  <c:y val="3.59874044084563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5E5-4E25-82F5-AF4AAE0BF939}"/>
                </c:ext>
              </c:extLst>
            </c:dLbl>
            <c:dLbl>
              <c:idx val="2"/>
              <c:layout>
                <c:manualLayout>
                  <c:x val="7.57939685081398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5E5-4E25-82F5-AF4AAE0BF939}"/>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'Facility Types'!$T$3:$V$3</c:f>
              <c:strCache>
                <c:ptCount val="3"/>
                <c:pt idx="0">
                  <c:v>Title V Permit</c:v>
                </c:pt>
                <c:pt idx="1">
                  <c:v>Other Permit</c:v>
                </c:pt>
                <c:pt idx="2">
                  <c:v>Non-Permit</c:v>
                </c:pt>
              </c:strCache>
            </c:strRef>
          </c:cat>
          <c:val>
            <c:numRef>
              <c:f>'Facility Types'!$T$5:$V$5</c:f>
              <c:numCache>
                <c:formatCode>General</c:formatCode>
                <c:ptCount val="3"/>
                <c:pt idx="0">
                  <c:v>37</c:v>
                </c:pt>
                <c:pt idx="1">
                  <c:v>28</c:v>
                </c:pt>
                <c:pt idx="2">
                  <c:v>11</c:v>
                </c:pt>
              </c:numCache>
            </c:numRef>
          </c:val>
          <c:extLst>
            <c:ext xmlns:c16="http://schemas.microsoft.com/office/drawing/2014/chart" uri="{C3380CC4-5D6E-409C-BE32-E72D297353CC}">
              <c16:uniqueId val="{00000001-C5E5-4E25-82F5-AF4AAE0BF939}"/>
            </c:ext>
          </c:extLst>
        </c:ser>
        <c:ser>
          <c:idx val="2"/>
          <c:order val="2"/>
          <c:tx>
            <c:strRef>
              <c:f>'Facility Types'!$S$6</c:f>
              <c:strCache>
                <c:ptCount val="1"/>
                <c:pt idx="0">
                  <c:v>Tribal</c:v>
                </c:pt>
              </c:strCache>
            </c:strRef>
          </c:tx>
          <c:spPr>
            <a:solidFill>
              <a:schemeClr val="accent3"/>
            </a:solidFill>
            <a:ln>
              <a:noFill/>
            </a:ln>
            <a:effectLst/>
          </c:spPr>
          <c:invertIfNegative val="0"/>
          <c:dLbls>
            <c:dLbl>
              <c:idx val="0"/>
              <c:layout>
                <c:manualLayout>
                  <c:x val="6.9388844408860423E-2"/>
                  <c:y val="-2.573069690884040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5E5-4E25-82F5-AF4AAE0BF939}"/>
                </c:ext>
              </c:extLst>
            </c:dLbl>
            <c:dLbl>
              <c:idx val="1"/>
              <c:layout>
                <c:manualLayout>
                  <c:x val="6.9388844408860423E-2"/>
                  <c:y val="-4.21052631578947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5E5-4E25-82F5-AF4AAE0BF939}"/>
                </c:ext>
              </c:extLst>
            </c:dLbl>
            <c:dLbl>
              <c:idx val="2"/>
              <c:layout>
                <c:manualLayout>
                  <c:x val="7.0456365092073661E-2"/>
                  <c:y val="-4.21052631578947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5E5-4E25-82F5-AF4AAE0BF939}"/>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'Facility Types'!$T$3:$V$3</c:f>
              <c:strCache>
                <c:ptCount val="3"/>
                <c:pt idx="0">
                  <c:v>Title V Permit</c:v>
                </c:pt>
                <c:pt idx="1">
                  <c:v>Other Permit</c:v>
                </c:pt>
                <c:pt idx="2">
                  <c:v>Non-Permit</c:v>
                </c:pt>
              </c:strCache>
            </c:strRef>
          </c:cat>
          <c:val>
            <c:numRef>
              <c:f>'Facility Types'!$T$6:$V$6</c:f>
              <c:numCache>
                <c:formatCode>General</c:formatCode>
                <c:ptCount val="3"/>
                <c:pt idx="0">
                  <c:v>1</c:v>
                </c:pt>
                <c:pt idx="1">
                  <c:v>1</c:v>
                </c:pt>
                <c:pt idx="2">
                  <c:v>1</c:v>
                </c:pt>
              </c:numCache>
            </c:numRef>
          </c:val>
          <c:extLst>
            <c:ext xmlns:c16="http://schemas.microsoft.com/office/drawing/2014/chart" uri="{C3380CC4-5D6E-409C-BE32-E72D297353CC}">
              <c16:uniqueId val="{00000002-C5E5-4E25-82F5-AF4AAE0BF939}"/>
            </c:ext>
          </c:extLst>
        </c:ser>
        <c:dLbls>
          <c:showLegendKey val="0"/>
          <c:showVal val="0"/>
          <c:showCatName val="0"/>
          <c:showSerName val="0"/>
          <c:showPercent val="0"/>
          <c:showBubbleSize val="0"/>
        </c:dLbls>
        <c:gapWidth val="150"/>
        <c:overlap val="100"/>
        <c:axId val="389147248"/>
        <c:axId val="389143968"/>
      </c:barChart>
      <c:catAx>
        <c:axId val="38914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9143968"/>
        <c:crosses val="autoZero"/>
        <c:auto val="1"/>
        <c:lblAlgn val="ctr"/>
        <c:lblOffset val="100"/>
        <c:noMultiLvlLbl val="0"/>
      </c:catAx>
      <c:valAx>
        <c:axId val="389143968"/>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9147248"/>
        <c:crosses val="autoZero"/>
        <c:crossBetween val="between"/>
      </c:valAx>
      <c:spPr>
        <a:noFill/>
        <a:ln>
          <a:noFill/>
        </a:ln>
        <a:effectLst/>
      </c:spPr>
    </c:plotArea>
    <c:legend>
      <c:legendPos val="b"/>
      <c:layout>
        <c:manualLayout>
          <c:xMode val="edge"/>
          <c:yMode val="edge"/>
          <c:x val="0.26470761878667914"/>
          <c:y val="0.88765458719038504"/>
          <c:w val="0.26243962098812906"/>
          <c:h val="3.9468766404199475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'Facility Types'!$T$3</c:f>
              <c:strCache>
                <c:ptCount val="1"/>
                <c:pt idx="0">
                  <c:v>Title V Permit</c:v>
                </c:pt>
              </c:strCache>
            </c:strRef>
          </c:tx>
          <c:spPr>
            <a:solidFill>
              <a:schemeClr val="accent1"/>
            </a:solidFill>
            <a:ln>
              <a:noFill/>
            </a:ln>
            <a:effectLst/>
          </c:spPr>
          <c:invertIfNegative val="0"/>
          <c:cat>
            <c:strRef>
              <c:f>'Facility Types'!$S$4:$S$7</c:f>
              <c:strCache>
                <c:ptCount val="4"/>
                <c:pt idx="0">
                  <c:v>Local</c:v>
                </c:pt>
                <c:pt idx="1">
                  <c:v>State</c:v>
                </c:pt>
                <c:pt idx="2">
                  <c:v>Tribal</c:v>
                </c:pt>
                <c:pt idx="3">
                  <c:v>Total</c:v>
                </c:pt>
              </c:strCache>
            </c:strRef>
          </c:cat>
          <c:val>
            <c:numRef>
              <c:f>'Facility Types'!$T$4:$T$7</c:f>
              <c:numCache>
                <c:formatCode>General</c:formatCode>
                <c:ptCount val="4"/>
                <c:pt idx="0">
                  <c:v>16</c:v>
                </c:pt>
                <c:pt idx="1">
                  <c:v>37</c:v>
                </c:pt>
                <c:pt idx="2">
                  <c:v>1</c:v>
                </c:pt>
                <c:pt idx="3">
                  <c:v>54</c:v>
                </c:pt>
              </c:numCache>
            </c:numRef>
          </c:val>
          <c:extLst>
            <c:ext xmlns:c16="http://schemas.microsoft.com/office/drawing/2014/chart" uri="{C3380CC4-5D6E-409C-BE32-E72D297353CC}">
              <c16:uniqueId val="{00000000-2B52-40CC-86F0-3EC0547820CE}"/>
            </c:ext>
          </c:extLst>
        </c:ser>
        <c:ser>
          <c:idx val="1"/>
          <c:order val="1"/>
          <c:tx>
            <c:strRef>
              <c:f>'Facility Types'!$U$3</c:f>
              <c:strCache>
                <c:ptCount val="1"/>
                <c:pt idx="0">
                  <c:v>Other Permit</c:v>
                </c:pt>
              </c:strCache>
            </c:strRef>
          </c:tx>
          <c:spPr>
            <a:solidFill>
              <a:schemeClr val="accent2"/>
            </a:solidFill>
            <a:ln>
              <a:noFill/>
            </a:ln>
            <a:effectLst/>
          </c:spPr>
          <c:invertIfNegative val="0"/>
          <c:cat>
            <c:strRef>
              <c:f>'Facility Types'!$S$4:$S$7</c:f>
              <c:strCache>
                <c:ptCount val="4"/>
                <c:pt idx="0">
                  <c:v>Local</c:v>
                </c:pt>
                <c:pt idx="1">
                  <c:v>State</c:v>
                </c:pt>
                <c:pt idx="2">
                  <c:v>Tribal</c:v>
                </c:pt>
                <c:pt idx="3">
                  <c:v>Total</c:v>
                </c:pt>
              </c:strCache>
            </c:strRef>
          </c:cat>
          <c:val>
            <c:numRef>
              <c:f>'Facility Types'!$U$4:$U$7</c:f>
              <c:numCache>
                <c:formatCode>General</c:formatCode>
                <c:ptCount val="4"/>
                <c:pt idx="0">
                  <c:v>13</c:v>
                </c:pt>
                <c:pt idx="1">
                  <c:v>28</c:v>
                </c:pt>
                <c:pt idx="2">
                  <c:v>1</c:v>
                </c:pt>
                <c:pt idx="3">
                  <c:v>42</c:v>
                </c:pt>
              </c:numCache>
            </c:numRef>
          </c:val>
          <c:extLst>
            <c:ext xmlns:c16="http://schemas.microsoft.com/office/drawing/2014/chart" uri="{C3380CC4-5D6E-409C-BE32-E72D297353CC}">
              <c16:uniqueId val="{00000001-2B52-40CC-86F0-3EC0547820CE}"/>
            </c:ext>
          </c:extLst>
        </c:ser>
        <c:ser>
          <c:idx val="2"/>
          <c:order val="2"/>
          <c:tx>
            <c:strRef>
              <c:f>'Facility Types'!$V$3</c:f>
              <c:strCache>
                <c:ptCount val="1"/>
                <c:pt idx="0">
                  <c:v>Non-Permit</c:v>
                </c:pt>
              </c:strCache>
            </c:strRef>
          </c:tx>
          <c:spPr>
            <a:solidFill>
              <a:schemeClr val="accent3"/>
            </a:solidFill>
            <a:ln>
              <a:noFill/>
            </a:ln>
            <a:effectLst/>
          </c:spPr>
          <c:invertIfNegative val="0"/>
          <c:cat>
            <c:strRef>
              <c:f>'Facility Types'!$S$4:$S$7</c:f>
              <c:strCache>
                <c:ptCount val="4"/>
                <c:pt idx="0">
                  <c:v>Local</c:v>
                </c:pt>
                <c:pt idx="1">
                  <c:v>State</c:v>
                </c:pt>
                <c:pt idx="2">
                  <c:v>Tribal</c:v>
                </c:pt>
                <c:pt idx="3">
                  <c:v>Total</c:v>
                </c:pt>
              </c:strCache>
            </c:strRef>
          </c:cat>
          <c:val>
            <c:numRef>
              <c:f>'Facility Types'!$V$4:$V$7</c:f>
              <c:numCache>
                <c:formatCode>General</c:formatCode>
                <c:ptCount val="4"/>
                <c:pt idx="0">
                  <c:v>2</c:v>
                </c:pt>
                <c:pt idx="1">
                  <c:v>11</c:v>
                </c:pt>
                <c:pt idx="2">
                  <c:v>1</c:v>
                </c:pt>
                <c:pt idx="3">
                  <c:v>14</c:v>
                </c:pt>
              </c:numCache>
            </c:numRef>
          </c:val>
          <c:extLst>
            <c:ext xmlns:c16="http://schemas.microsoft.com/office/drawing/2014/chart" uri="{C3380CC4-5D6E-409C-BE32-E72D297353CC}">
              <c16:uniqueId val="{00000002-2B52-40CC-86F0-3EC0547820CE}"/>
            </c:ext>
          </c:extLst>
        </c:ser>
        <c:dLbls>
          <c:showLegendKey val="0"/>
          <c:showVal val="0"/>
          <c:showCatName val="0"/>
          <c:showSerName val="0"/>
          <c:showPercent val="0"/>
          <c:showBubbleSize val="0"/>
        </c:dLbls>
        <c:gapWidth val="219"/>
        <c:overlap val="-27"/>
        <c:axId val="986087120"/>
        <c:axId val="986091384"/>
      </c:barChart>
      <c:catAx>
        <c:axId val="98608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86091384"/>
        <c:crosses val="autoZero"/>
        <c:auto val="1"/>
        <c:lblAlgn val="ctr"/>
        <c:lblOffset val="100"/>
        <c:noMultiLvlLbl val="0"/>
      </c:catAx>
      <c:valAx>
        <c:axId val="986091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86087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7891350682665E-2"/>
          <c:y val="2.585673636026228E-2"/>
          <c:w val="0.92134047142785536"/>
          <c:h val="0.87181943959894004"/>
        </c:manualLayout>
      </c:layout>
      <c:barChart>
        <c:barDir val="col"/>
        <c:grouping val="clustered"/>
        <c:varyColors val="0"/>
        <c:ser>
          <c:idx val="0"/>
          <c:order val="0"/>
          <c:tx>
            <c:v>Use 1 Technique</c:v>
          </c:tx>
          <c:spPr>
            <a:solidFill>
              <a:schemeClr val="accent1"/>
            </a:solidFill>
            <a:ln>
              <a:noFill/>
            </a:ln>
            <a:effectLst/>
          </c:spPr>
          <c:invertIfNegative val="0"/>
          <c:cat>
            <c:strRef>
              <c:extLst>
                <c:ext xmlns:c15="http://schemas.microsoft.com/office/drawing/2012/chart" uri="{02D57815-91ED-43cb-92C2-25804820EDAC}">
                  <c15:fullRef>
                    <c15:sqref>Techniques!$M$2:$Q$2</c15:sqref>
                  </c15:fullRef>
                </c:ext>
              </c:extLst>
              <c:f>Techniques!$N$2:$Q$2</c:f>
              <c:strCache>
                <c:ptCount val="4"/>
                <c:pt idx="0">
                  <c:v>Local</c:v>
                </c:pt>
                <c:pt idx="1">
                  <c:v>State</c:v>
                </c:pt>
                <c:pt idx="2">
                  <c:v>Tribe</c:v>
                </c:pt>
                <c:pt idx="3">
                  <c:v>Total SLTs</c:v>
                </c:pt>
              </c:strCache>
            </c:strRef>
          </c:cat>
          <c:val>
            <c:numRef>
              <c:extLst>
                <c:ext xmlns:c15="http://schemas.microsoft.com/office/drawing/2012/chart" uri="{02D57815-91ED-43cb-92C2-25804820EDAC}">
                  <c15:fullRef>
                    <c15:sqref>Techniques!$M$3:$Q$3</c15:sqref>
                  </c15:fullRef>
                </c:ext>
              </c:extLst>
              <c:f>Techniques!$N$3:$Q$3</c:f>
              <c:numCache>
                <c:formatCode>General</c:formatCode>
                <c:ptCount val="4"/>
                <c:pt idx="0">
                  <c:v>10</c:v>
                </c:pt>
                <c:pt idx="1">
                  <c:v>12</c:v>
                </c:pt>
                <c:pt idx="3">
                  <c:v>22</c:v>
                </c:pt>
              </c:numCache>
            </c:numRef>
          </c:val>
          <c:extLst>
            <c:ext xmlns:c16="http://schemas.microsoft.com/office/drawing/2014/chart" uri="{C3380CC4-5D6E-409C-BE32-E72D297353CC}">
              <c16:uniqueId val="{00000000-13EE-4FA6-A64F-E400F947C3FC}"/>
            </c:ext>
          </c:extLst>
        </c:ser>
        <c:ser>
          <c:idx val="1"/>
          <c:order val="1"/>
          <c:tx>
            <c:v>Use 2 Techniques</c:v>
          </c:tx>
          <c:spPr>
            <a:solidFill>
              <a:schemeClr val="accent2"/>
            </a:solidFill>
            <a:ln>
              <a:noFill/>
            </a:ln>
            <a:effectLst/>
          </c:spPr>
          <c:invertIfNegative val="0"/>
          <c:cat>
            <c:strRef>
              <c:extLst>
                <c:ext xmlns:c15="http://schemas.microsoft.com/office/drawing/2012/chart" uri="{02D57815-91ED-43cb-92C2-25804820EDAC}">
                  <c15:fullRef>
                    <c15:sqref>Techniques!$M$2:$Q$2</c15:sqref>
                  </c15:fullRef>
                </c:ext>
              </c:extLst>
              <c:f>Techniques!$N$2:$Q$2</c:f>
              <c:strCache>
                <c:ptCount val="4"/>
                <c:pt idx="0">
                  <c:v>Local</c:v>
                </c:pt>
                <c:pt idx="1">
                  <c:v>State</c:v>
                </c:pt>
                <c:pt idx="2">
                  <c:v>Tribe</c:v>
                </c:pt>
                <c:pt idx="3">
                  <c:v>Total SLTs</c:v>
                </c:pt>
              </c:strCache>
            </c:strRef>
          </c:cat>
          <c:val>
            <c:numRef>
              <c:extLst>
                <c:ext xmlns:c15="http://schemas.microsoft.com/office/drawing/2012/chart" uri="{02D57815-91ED-43cb-92C2-25804820EDAC}">
                  <c15:fullRef>
                    <c15:sqref>Techniques!$M$4:$Q$4</c15:sqref>
                  </c15:fullRef>
                </c:ext>
              </c:extLst>
              <c:f>Techniques!$N$4:$Q$4</c:f>
              <c:numCache>
                <c:formatCode>General</c:formatCode>
                <c:ptCount val="4"/>
                <c:pt idx="0">
                  <c:v>4</c:v>
                </c:pt>
                <c:pt idx="1">
                  <c:v>12</c:v>
                </c:pt>
                <c:pt idx="2">
                  <c:v>1</c:v>
                </c:pt>
                <c:pt idx="3">
                  <c:v>17</c:v>
                </c:pt>
              </c:numCache>
            </c:numRef>
          </c:val>
          <c:extLst>
            <c:ext xmlns:c16="http://schemas.microsoft.com/office/drawing/2014/chart" uri="{C3380CC4-5D6E-409C-BE32-E72D297353CC}">
              <c16:uniqueId val="{00000001-13EE-4FA6-A64F-E400F947C3FC}"/>
            </c:ext>
          </c:extLst>
        </c:ser>
        <c:ser>
          <c:idx val="2"/>
          <c:order val="2"/>
          <c:tx>
            <c:v>Use 3 Techniques</c:v>
          </c:tx>
          <c:spPr>
            <a:solidFill>
              <a:schemeClr val="accent3"/>
            </a:solidFill>
            <a:ln>
              <a:noFill/>
            </a:ln>
            <a:effectLst/>
          </c:spPr>
          <c:invertIfNegative val="0"/>
          <c:cat>
            <c:strRef>
              <c:extLst>
                <c:ext xmlns:c15="http://schemas.microsoft.com/office/drawing/2012/chart" uri="{02D57815-91ED-43cb-92C2-25804820EDAC}">
                  <c15:fullRef>
                    <c15:sqref>Techniques!$M$2:$Q$2</c15:sqref>
                  </c15:fullRef>
                </c:ext>
              </c:extLst>
              <c:f>Techniques!$N$2:$Q$2</c:f>
              <c:strCache>
                <c:ptCount val="4"/>
                <c:pt idx="0">
                  <c:v>Local</c:v>
                </c:pt>
                <c:pt idx="1">
                  <c:v>State</c:v>
                </c:pt>
                <c:pt idx="2">
                  <c:v>Tribe</c:v>
                </c:pt>
                <c:pt idx="3">
                  <c:v>Total SLTs</c:v>
                </c:pt>
              </c:strCache>
            </c:strRef>
          </c:cat>
          <c:val>
            <c:numRef>
              <c:extLst>
                <c:ext xmlns:c15="http://schemas.microsoft.com/office/drawing/2012/chart" uri="{02D57815-91ED-43cb-92C2-25804820EDAC}">
                  <c15:fullRef>
                    <c15:sqref>Techniques!$M$5:$Q$5</c15:sqref>
                  </c15:fullRef>
                </c:ext>
              </c:extLst>
              <c:f>Techniques!$N$5:$Q$5</c:f>
              <c:numCache>
                <c:formatCode>General</c:formatCode>
                <c:ptCount val="4"/>
                <c:pt idx="1">
                  <c:v>9</c:v>
                </c:pt>
                <c:pt idx="3">
                  <c:v>9</c:v>
                </c:pt>
              </c:numCache>
            </c:numRef>
          </c:val>
          <c:extLst>
            <c:ext xmlns:c16="http://schemas.microsoft.com/office/drawing/2014/chart" uri="{C3380CC4-5D6E-409C-BE32-E72D297353CC}">
              <c16:uniqueId val="{00000002-13EE-4FA6-A64F-E400F947C3FC}"/>
            </c:ext>
          </c:extLst>
        </c:ser>
        <c:ser>
          <c:idx val="3"/>
          <c:order val="3"/>
          <c:tx>
            <c:v>Use 4 Techniques</c:v>
          </c:tx>
          <c:spPr>
            <a:solidFill>
              <a:schemeClr val="accent4"/>
            </a:solidFill>
            <a:ln>
              <a:noFill/>
            </a:ln>
            <a:effectLst/>
          </c:spPr>
          <c:invertIfNegative val="0"/>
          <c:cat>
            <c:strRef>
              <c:extLst>
                <c:ext xmlns:c15="http://schemas.microsoft.com/office/drawing/2012/chart" uri="{02D57815-91ED-43cb-92C2-25804820EDAC}">
                  <c15:fullRef>
                    <c15:sqref>Techniques!$M$2:$Q$2</c15:sqref>
                  </c15:fullRef>
                </c:ext>
              </c:extLst>
              <c:f>Techniques!$N$2:$Q$2</c:f>
              <c:strCache>
                <c:ptCount val="4"/>
                <c:pt idx="0">
                  <c:v>Local</c:v>
                </c:pt>
                <c:pt idx="1">
                  <c:v>State</c:v>
                </c:pt>
                <c:pt idx="2">
                  <c:v>Tribe</c:v>
                </c:pt>
                <c:pt idx="3">
                  <c:v>Total SLTs</c:v>
                </c:pt>
              </c:strCache>
            </c:strRef>
          </c:cat>
          <c:val>
            <c:numRef>
              <c:extLst>
                <c:ext xmlns:c15="http://schemas.microsoft.com/office/drawing/2012/chart" uri="{02D57815-91ED-43cb-92C2-25804820EDAC}">
                  <c15:fullRef>
                    <c15:sqref>Techniques!$M$6:$Q$6</c15:sqref>
                  </c15:fullRef>
                </c:ext>
              </c:extLst>
              <c:f>Techniques!$N$6:$Q$6</c:f>
              <c:numCache>
                <c:formatCode>General</c:formatCode>
                <c:ptCount val="4"/>
                <c:pt idx="0">
                  <c:v>2</c:v>
                </c:pt>
                <c:pt idx="1">
                  <c:v>3</c:v>
                </c:pt>
                <c:pt idx="3">
                  <c:v>5</c:v>
                </c:pt>
              </c:numCache>
            </c:numRef>
          </c:val>
          <c:extLst>
            <c:ext xmlns:c16="http://schemas.microsoft.com/office/drawing/2014/chart" uri="{C3380CC4-5D6E-409C-BE32-E72D297353CC}">
              <c16:uniqueId val="{00000003-13EE-4FA6-A64F-E400F947C3FC}"/>
            </c:ext>
          </c:extLst>
        </c:ser>
        <c:ser>
          <c:idx val="4"/>
          <c:order val="4"/>
          <c:tx>
            <c:v>Use 5 Techniques</c:v>
          </c:tx>
          <c:spPr>
            <a:solidFill>
              <a:schemeClr val="accent5"/>
            </a:solidFill>
            <a:ln>
              <a:noFill/>
            </a:ln>
            <a:effectLst/>
          </c:spPr>
          <c:invertIfNegative val="0"/>
          <c:cat>
            <c:strRef>
              <c:extLst>
                <c:ext xmlns:c15="http://schemas.microsoft.com/office/drawing/2012/chart" uri="{02D57815-91ED-43cb-92C2-25804820EDAC}">
                  <c15:fullRef>
                    <c15:sqref>Techniques!$M$2:$Q$2</c15:sqref>
                  </c15:fullRef>
                </c:ext>
              </c:extLst>
              <c:f>Techniques!$N$2:$Q$2</c:f>
              <c:strCache>
                <c:ptCount val="4"/>
                <c:pt idx="0">
                  <c:v>Local</c:v>
                </c:pt>
                <c:pt idx="1">
                  <c:v>State</c:v>
                </c:pt>
                <c:pt idx="2">
                  <c:v>Tribe</c:v>
                </c:pt>
                <c:pt idx="3">
                  <c:v>Total SLTs</c:v>
                </c:pt>
              </c:strCache>
            </c:strRef>
          </c:cat>
          <c:val>
            <c:numRef>
              <c:extLst>
                <c:ext xmlns:c15="http://schemas.microsoft.com/office/drawing/2012/chart" uri="{02D57815-91ED-43cb-92C2-25804820EDAC}">
                  <c15:fullRef>
                    <c15:sqref>Techniques!$M$7:$Q$7</c15:sqref>
                  </c15:fullRef>
                </c:ext>
              </c:extLst>
              <c:f>Techniques!$N$7:$Q$7</c:f>
              <c:numCache>
                <c:formatCode>General</c:formatCode>
                <c:ptCount val="4"/>
                <c:pt idx="1">
                  <c:v>1</c:v>
                </c:pt>
                <c:pt idx="3">
                  <c:v>1</c:v>
                </c:pt>
              </c:numCache>
            </c:numRef>
          </c:val>
          <c:extLst>
            <c:ext xmlns:c16="http://schemas.microsoft.com/office/drawing/2014/chart" uri="{C3380CC4-5D6E-409C-BE32-E72D297353CC}">
              <c16:uniqueId val="{00000004-13EE-4FA6-A64F-E400F947C3FC}"/>
            </c:ext>
          </c:extLst>
        </c:ser>
        <c:dLbls>
          <c:showLegendKey val="0"/>
          <c:showVal val="0"/>
          <c:showCatName val="0"/>
          <c:showSerName val="0"/>
          <c:showPercent val="0"/>
          <c:showBubbleSize val="0"/>
        </c:dLbls>
        <c:gapWidth val="219"/>
        <c:overlap val="-27"/>
        <c:axId val="978208288"/>
        <c:axId val="978208616"/>
      </c:barChart>
      <c:lineChart>
        <c:grouping val="standard"/>
        <c:varyColors val="0"/>
        <c:dLbls>
          <c:showLegendKey val="0"/>
          <c:showVal val="0"/>
          <c:showCatName val="0"/>
          <c:showSerName val="0"/>
          <c:showPercent val="0"/>
          <c:showBubbleSize val="0"/>
        </c:dLbls>
        <c:marker val="1"/>
        <c:smooth val="0"/>
        <c:axId val="978208288"/>
        <c:axId val="978208616"/>
        <c:extLst>
          <c:ext xmlns:c15="http://schemas.microsoft.com/office/drawing/2012/chart" uri="{02D57815-91ED-43cb-92C2-25804820EDAC}">
            <c15:filteredLineSeries>
              <c15:ser>
                <c:idx val="5"/>
                <c:order val="5"/>
                <c:spPr>
                  <a:ln w="28575" cap="rnd">
                    <a:solidFill>
                      <a:schemeClr val="accent6"/>
                    </a:solidFill>
                    <a:round/>
                  </a:ln>
                  <a:effectLst/>
                </c:spPr>
                <c:marker>
                  <c:symbol val="none"/>
                </c:marker>
                <c:cat>
                  <c:strRef>
                    <c:extLst>
                      <c:ext uri="{02D57815-91ED-43cb-92C2-25804820EDAC}">
                        <c15:fullRef>
                          <c15:sqref>Techniques!$M$2:$Q$2</c15:sqref>
                        </c15:fullRef>
                        <c15:formulaRef>
                          <c15:sqref>Techniques!$N$2:$Q$2</c15:sqref>
                        </c15:formulaRef>
                      </c:ext>
                    </c:extLst>
                    <c:strCache>
                      <c:ptCount val="4"/>
                      <c:pt idx="0">
                        <c:v>Local</c:v>
                      </c:pt>
                      <c:pt idx="1">
                        <c:v>State</c:v>
                      </c:pt>
                      <c:pt idx="2">
                        <c:v>Tribe</c:v>
                      </c:pt>
                      <c:pt idx="3">
                        <c:v>Total SLTs</c:v>
                      </c:pt>
                    </c:strCache>
                  </c:strRef>
                </c:cat>
                <c:val>
                  <c:numRef>
                    <c:extLst>
                      <c:ext uri="{02D57815-91ED-43cb-92C2-25804820EDAC}">
                        <c15:fullRef>
                          <c15:sqref>Techniques!$M$8:$Q$8</c15:sqref>
                        </c15:fullRef>
                        <c15:formulaRef>
                          <c15:sqref>Techniques!$N$8:$Q$8</c15:sqref>
                        </c15:formulaRef>
                      </c:ext>
                    </c:extLst>
                    <c:numCache>
                      <c:formatCode>General</c:formatCode>
                      <c:ptCount val="4"/>
                      <c:pt idx="3">
                        <c:v>54</c:v>
                      </c:pt>
                    </c:numCache>
                  </c:numRef>
                </c:val>
                <c:smooth val="0"/>
                <c:extLst>
                  <c:ext xmlns:c16="http://schemas.microsoft.com/office/drawing/2014/chart" uri="{C3380CC4-5D6E-409C-BE32-E72D297353CC}">
                    <c16:uniqueId val="{00000005-13EE-4FA6-A64F-E400F947C3FC}"/>
                  </c:ext>
                </c:extLst>
              </c15:ser>
            </c15:filteredLineSeries>
          </c:ext>
        </c:extLst>
      </c:lineChart>
      <c:catAx>
        <c:axId val="97820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8208616"/>
        <c:crosses val="autoZero"/>
        <c:auto val="1"/>
        <c:lblAlgn val="ctr"/>
        <c:lblOffset val="100"/>
        <c:noMultiLvlLbl val="0"/>
      </c:catAx>
      <c:valAx>
        <c:axId val="978208616"/>
        <c:scaling>
          <c:orientation val="minMax"/>
          <c:max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8208288"/>
        <c:crosses val="autoZero"/>
        <c:crossBetween val="between"/>
      </c:valAx>
      <c:spPr>
        <a:noFill/>
        <a:ln>
          <a:noFill/>
        </a:ln>
        <a:effectLst/>
      </c:spPr>
    </c:plotArea>
    <c:legend>
      <c:legendPos val="b"/>
      <c:layout>
        <c:manualLayout>
          <c:xMode val="edge"/>
          <c:yMode val="edge"/>
          <c:x val="7.7427378823125809E-2"/>
          <c:y val="5.0291847288959649E-2"/>
          <c:w val="0.86914200984071599"/>
          <c:h val="0.11617383134618797"/>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'Reliance on SLT data'!$A$1:$H$1</c:f>
              <c:strCache>
                <c:ptCount val="8"/>
                <c:pt idx="0">
                  <c:v>Facility Site</c:v>
                </c:pt>
                <c:pt idx="1">
                  <c:v>Emission Unit</c:v>
                </c:pt>
                <c:pt idx="2">
                  <c:v>Process</c:v>
                </c:pt>
                <c:pt idx="3">
                  <c:v>Stack Release Point</c:v>
                </c:pt>
                <c:pt idx="4">
                  <c:v>Fugitive Release Point</c:v>
                </c:pt>
                <c:pt idx="5">
                  <c:v>Release Point Apportionment</c:v>
                </c:pt>
                <c:pt idx="6">
                  <c:v>Site Control</c:v>
                </c:pt>
                <c:pt idx="7">
                  <c:v>Site Control Path</c:v>
                </c:pt>
              </c:strCache>
            </c:strRef>
          </c:cat>
          <c:val>
            <c:numRef>
              <c:f>'Reliance on SLT data'!$A$2:$H$2</c:f>
              <c:numCache>
                <c:formatCode>0%</c:formatCode>
                <c:ptCount val="8"/>
                <c:pt idx="0">
                  <c:v>0.7407407407407407</c:v>
                </c:pt>
                <c:pt idx="1">
                  <c:v>0.72222222222222221</c:v>
                </c:pt>
                <c:pt idx="2">
                  <c:v>0.61111111111111116</c:v>
                </c:pt>
                <c:pt idx="3">
                  <c:v>0.70370370370370372</c:v>
                </c:pt>
                <c:pt idx="4">
                  <c:v>0.57407407407407407</c:v>
                </c:pt>
                <c:pt idx="5">
                  <c:v>0.5</c:v>
                </c:pt>
                <c:pt idx="6">
                  <c:v>0.57407407407407407</c:v>
                </c:pt>
                <c:pt idx="7">
                  <c:v>0.37037037037037035</c:v>
                </c:pt>
              </c:numCache>
            </c:numRef>
          </c:val>
          <c:extLst>
            <c:ext xmlns:c16="http://schemas.microsoft.com/office/drawing/2014/chart" uri="{C3380CC4-5D6E-409C-BE32-E72D297353CC}">
              <c16:uniqueId val="{00000000-B717-4D81-93C1-37240BBAD658}"/>
            </c:ext>
          </c:extLst>
        </c:ser>
        <c:dLbls>
          <c:showLegendKey val="0"/>
          <c:showVal val="0"/>
          <c:showCatName val="0"/>
          <c:showSerName val="0"/>
          <c:showPercent val="0"/>
          <c:showBubbleSize val="0"/>
        </c:dLbls>
        <c:gapWidth val="199"/>
        <c:axId val="1011161392"/>
        <c:axId val="1011164016"/>
      </c:barChart>
      <c:catAx>
        <c:axId val="101116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1011164016"/>
        <c:crosses val="autoZero"/>
        <c:auto val="1"/>
        <c:lblAlgn val="ctr"/>
        <c:lblOffset val="100"/>
        <c:noMultiLvlLbl val="0"/>
      </c:catAx>
      <c:valAx>
        <c:axId val="10111640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161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'Facility Report'!$A$1:$H$1</c:f>
              <c:strCache>
                <c:ptCount val="8"/>
                <c:pt idx="0">
                  <c:v>Facility Site</c:v>
                </c:pt>
                <c:pt idx="1">
                  <c:v>Emission Unit</c:v>
                </c:pt>
                <c:pt idx="2">
                  <c:v>Process</c:v>
                </c:pt>
                <c:pt idx="3">
                  <c:v>Stack Release Point</c:v>
                </c:pt>
                <c:pt idx="4">
                  <c:v>Fugitive Release Point</c:v>
                </c:pt>
                <c:pt idx="5">
                  <c:v>Release Point Apportionment</c:v>
                </c:pt>
                <c:pt idx="6">
                  <c:v>Site Control</c:v>
                </c:pt>
                <c:pt idx="7">
                  <c:v>Site Control Path</c:v>
                </c:pt>
              </c:strCache>
            </c:strRef>
          </c:cat>
          <c:val>
            <c:numRef>
              <c:f>'Facility Report'!$A$2:$H$2</c:f>
              <c:numCache>
                <c:formatCode>0%</c:formatCode>
                <c:ptCount val="8"/>
                <c:pt idx="0">
                  <c:v>0.79629629629629628</c:v>
                </c:pt>
                <c:pt idx="1">
                  <c:v>0.83333333333333337</c:v>
                </c:pt>
                <c:pt idx="2">
                  <c:v>0.85185185185185186</c:v>
                </c:pt>
                <c:pt idx="3">
                  <c:v>0.83333333333333337</c:v>
                </c:pt>
                <c:pt idx="4">
                  <c:v>0.70370370370370372</c:v>
                </c:pt>
                <c:pt idx="5">
                  <c:v>0.68518518518518523</c:v>
                </c:pt>
                <c:pt idx="6">
                  <c:v>0.77777777777777779</c:v>
                </c:pt>
                <c:pt idx="7">
                  <c:v>0.53703703703703709</c:v>
                </c:pt>
              </c:numCache>
            </c:numRef>
          </c:val>
          <c:extLst>
            <c:ext xmlns:c16="http://schemas.microsoft.com/office/drawing/2014/chart" uri="{C3380CC4-5D6E-409C-BE32-E72D297353CC}">
              <c16:uniqueId val="{00000000-C19A-4B01-89E7-032AF383BC22}"/>
            </c:ext>
          </c:extLst>
        </c:ser>
        <c:dLbls>
          <c:showLegendKey val="0"/>
          <c:showVal val="0"/>
          <c:showCatName val="0"/>
          <c:showSerName val="0"/>
          <c:showPercent val="0"/>
          <c:showBubbleSize val="0"/>
        </c:dLbls>
        <c:gapWidth val="182"/>
        <c:axId val="1011163360"/>
        <c:axId val="1011165656"/>
      </c:barChart>
      <c:catAx>
        <c:axId val="1011163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1165656"/>
        <c:crosses val="autoZero"/>
        <c:auto val="1"/>
        <c:lblAlgn val="ctr"/>
        <c:lblOffset val="100"/>
        <c:noMultiLvlLbl val="0"/>
      </c:catAx>
      <c:valAx>
        <c:axId val="10111656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1163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'Previous EI'!$A$1:$H$1</c:f>
              <c:strCache>
                <c:ptCount val="8"/>
                <c:pt idx="0">
                  <c:v>Facility Site</c:v>
                </c:pt>
                <c:pt idx="1">
                  <c:v>Emission Unit</c:v>
                </c:pt>
                <c:pt idx="2">
                  <c:v>Process</c:v>
                </c:pt>
                <c:pt idx="3">
                  <c:v>Stack Release Point</c:v>
                </c:pt>
                <c:pt idx="4">
                  <c:v>Fugitive Release Point</c:v>
                </c:pt>
                <c:pt idx="5">
                  <c:v>Release Point Apportionment</c:v>
                </c:pt>
                <c:pt idx="6">
                  <c:v>Site Control</c:v>
                </c:pt>
                <c:pt idx="7">
                  <c:v>Site Control Path</c:v>
                </c:pt>
              </c:strCache>
            </c:strRef>
          </c:cat>
          <c:val>
            <c:numRef>
              <c:f>'Previous EI'!$A$2:$H$2</c:f>
              <c:numCache>
                <c:formatCode>0%</c:formatCode>
                <c:ptCount val="8"/>
                <c:pt idx="0">
                  <c:v>0.59259259259259256</c:v>
                </c:pt>
                <c:pt idx="1">
                  <c:v>0.57407407407407407</c:v>
                </c:pt>
                <c:pt idx="2">
                  <c:v>0.57407407407407407</c:v>
                </c:pt>
                <c:pt idx="3">
                  <c:v>0.51851851851851849</c:v>
                </c:pt>
                <c:pt idx="4">
                  <c:v>0.42592592592592593</c:v>
                </c:pt>
                <c:pt idx="5">
                  <c:v>0.37037037037037035</c:v>
                </c:pt>
                <c:pt idx="6">
                  <c:v>0.42592592592592593</c:v>
                </c:pt>
                <c:pt idx="7">
                  <c:v>0.31481481481481483</c:v>
                </c:pt>
              </c:numCache>
            </c:numRef>
          </c:val>
          <c:extLst>
            <c:ext xmlns:c16="http://schemas.microsoft.com/office/drawing/2014/chart" uri="{C3380CC4-5D6E-409C-BE32-E72D297353CC}">
              <c16:uniqueId val="{00000000-EE3E-4843-BF45-1F99C0723AE4}"/>
            </c:ext>
          </c:extLst>
        </c:ser>
        <c:dLbls>
          <c:showLegendKey val="0"/>
          <c:showVal val="0"/>
          <c:showCatName val="0"/>
          <c:showSerName val="0"/>
          <c:showPercent val="0"/>
          <c:showBubbleSize val="0"/>
        </c:dLbls>
        <c:gapWidth val="182"/>
        <c:axId val="379686088"/>
        <c:axId val="379687072"/>
      </c:barChart>
      <c:catAx>
        <c:axId val="379686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7072"/>
        <c:crosses val="autoZero"/>
        <c:auto val="1"/>
        <c:lblAlgn val="ctr"/>
        <c:lblOffset val="100"/>
        <c:noMultiLvlLbl val="0"/>
      </c:catAx>
      <c:valAx>
        <c:axId val="379687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6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380998</xdr:colOff>
      <xdr:row>6</xdr:row>
      <xdr:rowOff>9524</xdr:rowOff>
    </xdr:from>
    <xdr:to>
      <xdr:col>12</xdr:col>
      <xdr:colOff>161924</xdr:colOff>
      <xdr:row>33</xdr:row>
      <xdr:rowOff>76199</xdr:rowOff>
    </xdr:to>
    <xdr:graphicFrame macro="">
      <xdr:nvGraphicFramePr>
        <xdr:cNvPr id="3" name="Chart 2">
          <a:extLst>
            <a:ext uri="{FF2B5EF4-FFF2-40B4-BE49-F238E27FC236}">
              <a16:creationId xmlns:a16="http://schemas.microsoft.com/office/drawing/2014/main" id="{5191C8F8-F2CF-47A7-991E-6A2FF978D8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9</xdr:row>
      <xdr:rowOff>180974</xdr:rowOff>
    </xdr:from>
    <xdr:to>
      <xdr:col>35</xdr:col>
      <xdr:colOff>590550</xdr:colOff>
      <xdr:row>59</xdr:row>
      <xdr:rowOff>180974</xdr:rowOff>
    </xdr:to>
    <xdr:graphicFrame macro="">
      <xdr:nvGraphicFramePr>
        <xdr:cNvPr id="2" name="Chart 1">
          <a:extLst>
            <a:ext uri="{FF2B5EF4-FFF2-40B4-BE49-F238E27FC236}">
              <a16:creationId xmlns:a16="http://schemas.microsoft.com/office/drawing/2014/main" id="{1E244A3B-09E8-4D78-96F8-C2E05D9ED2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428624</xdr:colOff>
      <xdr:row>2</xdr:row>
      <xdr:rowOff>9525</xdr:rowOff>
    </xdr:from>
    <xdr:to>
      <xdr:col>31</xdr:col>
      <xdr:colOff>419099</xdr:colOff>
      <xdr:row>28</xdr:row>
      <xdr:rowOff>104775</xdr:rowOff>
    </xdr:to>
    <xdr:graphicFrame macro="">
      <xdr:nvGraphicFramePr>
        <xdr:cNvPr id="2" name="Chart 1">
          <a:extLst>
            <a:ext uri="{FF2B5EF4-FFF2-40B4-BE49-F238E27FC236}">
              <a16:creationId xmlns:a16="http://schemas.microsoft.com/office/drawing/2014/main" id="{350BCAB7-56A5-42BC-9FFC-C1CFB6B0C2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287336</xdr:colOff>
      <xdr:row>11</xdr:row>
      <xdr:rowOff>87311</xdr:rowOff>
    </xdr:from>
    <xdr:to>
      <xdr:col>15</xdr:col>
      <xdr:colOff>295275</xdr:colOff>
      <xdr:row>24</xdr:row>
      <xdr:rowOff>50799</xdr:rowOff>
    </xdr:to>
    <xdr:graphicFrame macro="">
      <xdr:nvGraphicFramePr>
        <xdr:cNvPr id="2" name="Chart 1">
          <a:extLst>
            <a:ext uri="{FF2B5EF4-FFF2-40B4-BE49-F238E27FC236}">
              <a16:creationId xmlns:a16="http://schemas.microsoft.com/office/drawing/2014/main" id="{6D9AE419-076C-4AD7-9C86-E28F95B804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242886</xdr:colOff>
      <xdr:row>2</xdr:row>
      <xdr:rowOff>109536</xdr:rowOff>
    </xdr:from>
    <xdr:to>
      <xdr:col>25</xdr:col>
      <xdr:colOff>323850</xdr:colOff>
      <xdr:row>30</xdr:row>
      <xdr:rowOff>152400</xdr:rowOff>
    </xdr:to>
    <xdr:graphicFrame macro="">
      <xdr:nvGraphicFramePr>
        <xdr:cNvPr id="3" name="Chart 2">
          <a:extLst>
            <a:ext uri="{FF2B5EF4-FFF2-40B4-BE49-F238E27FC236}">
              <a16:creationId xmlns:a16="http://schemas.microsoft.com/office/drawing/2014/main" id="{CFF5F3C0-7C46-429F-8372-4666442990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395286</xdr:colOff>
      <xdr:row>7</xdr:row>
      <xdr:rowOff>61911</xdr:rowOff>
    </xdr:from>
    <xdr:to>
      <xdr:col>25</xdr:col>
      <xdr:colOff>19049</xdr:colOff>
      <xdr:row>31</xdr:row>
      <xdr:rowOff>19050</xdr:rowOff>
    </xdr:to>
    <xdr:graphicFrame macro="">
      <xdr:nvGraphicFramePr>
        <xdr:cNvPr id="2" name="Chart 1">
          <a:extLst>
            <a:ext uri="{FF2B5EF4-FFF2-40B4-BE49-F238E27FC236}">
              <a16:creationId xmlns:a16="http://schemas.microsoft.com/office/drawing/2014/main" id="{BB2B0A51-420C-44C1-94CC-47C1FEE95A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57149</xdr:colOff>
      <xdr:row>2</xdr:row>
      <xdr:rowOff>138111</xdr:rowOff>
    </xdr:from>
    <xdr:to>
      <xdr:col>23</xdr:col>
      <xdr:colOff>304800</xdr:colOff>
      <xdr:row>26</xdr:row>
      <xdr:rowOff>171450</xdr:rowOff>
    </xdr:to>
    <xdr:graphicFrame macro="">
      <xdr:nvGraphicFramePr>
        <xdr:cNvPr id="2" name="Chart 1">
          <a:extLst>
            <a:ext uri="{FF2B5EF4-FFF2-40B4-BE49-F238E27FC236}">
              <a16:creationId xmlns:a16="http://schemas.microsoft.com/office/drawing/2014/main" id="{6DC2B594-3BA9-462B-A8FC-A15A8A0964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son.howanitz@jcdh.or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b.general@doh.hawaii.go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afrazier@chattanooga.gov" TargetMode="External"/><Relationship Id="rId13" Type="http://schemas.openxmlformats.org/officeDocument/2006/relationships/hyperlink" Target="mailto:Gary.Reinbold@deq.idaho.gov" TargetMode="External"/><Relationship Id="rId3" Type="http://schemas.openxmlformats.org/officeDocument/2006/relationships/hyperlink" Target="mailto:tim.burns@cityofomaha.org" TargetMode="External"/><Relationship Id="rId7" Type="http://schemas.openxmlformats.org/officeDocument/2006/relationships/hyperlink" Target="mailto:max@lrapa.org" TargetMode="External"/><Relationship Id="rId12" Type="http://schemas.openxmlformats.org/officeDocument/2006/relationships/hyperlink" Target="mailto:jkoch@idem.in.gov" TargetMode="External"/><Relationship Id="rId17" Type="http://schemas.openxmlformats.org/officeDocument/2006/relationships/printerSettings" Target="../printerSettings/printerSettings2.bin"/><Relationship Id="rId2" Type="http://schemas.openxmlformats.org/officeDocument/2006/relationships/hyperlink" Target="mailto:Jason.howanitz@jcdh.org" TargetMode="External"/><Relationship Id="rId16" Type="http://schemas.openxmlformats.org/officeDocument/2006/relationships/hyperlink" Target="mailto:megan.corrado@wisconsin.gov" TargetMode="External"/><Relationship Id="rId1" Type="http://schemas.openxmlformats.org/officeDocument/2006/relationships/hyperlink" Target="mailto:elianethrivera@drna.pr.gov" TargetMode="External"/><Relationship Id="rId6" Type="http://schemas.openxmlformats.org/officeDocument/2006/relationships/hyperlink" Target="mailto:jennifer.demay@orcaa.org" TargetMode="External"/><Relationship Id="rId11" Type="http://schemas.openxmlformats.org/officeDocument/2006/relationships/hyperlink" Target="mailto:gbergstrom@lincoln.ne.gov" TargetMode="External"/><Relationship Id="rId5" Type="http://schemas.openxmlformats.org/officeDocument/2006/relationships/hyperlink" Target="mailto:chris.gerstle@louisvilleky.gov" TargetMode="External"/><Relationship Id="rId15" Type="http://schemas.openxmlformats.org/officeDocument/2006/relationships/hyperlink" Target="mailto:huntbb@forsyth.cc" TargetMode="External"/><Relationship Id="rId10" Type="http://schemas.openxmlformats.org/officeDocument/2006/relationships/hyperlink" Target="mailto:cab.general@doh.hawaii.gov" TargetMode="External"/><Relationship Id="rId4" Type="http://schemas.openxmlformats.org/officeDocument/2006/relationships/hyperlink" Target="mailto:stacy.r.knapp@maine.gov" TargetMode="External"/><Relationship Id="rId9" Type="http://schemas.openxmlformats.org/officeDocument/2006/relationships/hyperlink" Target="mailto:kelly.petersen@la.gov" TargetMode="External"/><Relationship Id="rId14" Type="http://schemas.openxmlformats.org/officeDocument/2006/relationships/hyperlink" Target="mailto:randy.powers@tn.gov"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DAE15-82DC-44D8-A7EA-1A108928D460}">
  <dimension ref="A1:CY61"/>
  <sheetViews>
    <sheetView topLeftCell="M1" workbookViewId="0">
      <selection activeCell="T12" sqref="T12"/>
    </sheetView>
  </sheetViews>
  <sheetFormatPr defaultRowHeight="14.5"/>
  <sheetData>
    <row r="1" spans="1:103" s="2" customFormat="1" ht="14">
      <c r="A1" s="2" t="s">
        <v>0</v>
      </c>
      <c r="B1" s="2" t="s">
        <v>1</v>
      </c>
      <c r="C1" s="2" t="s">
        <v>2</v>
      </c>
      <c r="D1" s="2" t="s">
        <v>3</v>
      </c>
      <c r="E1" s="2" t="s">
        <v>4</v>
      </c>
      <c r="F1" s="2" t="s">
        <v>593</v>
      </c>
      <c r="G1" s="2" t="s">
        <v>5</v>
      </c>
      <c r="H1" s="2" t="s">
        <v>6</v>
      </c>
      <c r="I1" s="2" t="s">
        <v>7</v>
      </c>
      <c r="J1" s="2" t="s">
        <v>8</v>
      </c>
      <c r="M1" s="2" t="s">
        <v>9</v>
      </c>
      <c r="O1" s="2" t="s">
        <v>10</v>
      </c>
      <c r="Q1" s="2" t="s">
        <v>11</v>
      </c>
      <c r="X1" s="2" t="s">
        <v>12</v>
      </c>
      <c r="AE1" s="2" t="s">
        <v>13</v>
      </c>
      <c r="AL1" s="2" t="s">
        <v>14</v>
      </c>
      <c r="AT1" s="2" t="s">
        <v>15</v>
      </c>
      <c r="AW1" s="2" t="s">
        <v>16</v>
      </c>
      <c r="BE1" s="2" t="s">
        <v>17</v>
      </c>
      <c r="BH1" s="2" t="s">
        <v>18</v>
      </c>
      <c r="BP1" s="2" t="s">
        <v>19</v>
      </c>
      <c r="BY1" s="2" t="s">
        <v>20</v>
      </c>
      <c r="CH1" s="2" t="s">
        <v>21</v>
      </c>
      <c r="CQ1" s="2" t="s">
        <v>22</v>
      </c>
      <c r="CS1" s="2" t="s">
        <v>23</v>
      </c>
      <c r="CU1" s="2" t="s">
        <v>24</v>
      </c>
    </row>
    <row r="2" spans="1:103" s="2" customFormat="1" ht="14">
      <c r="J2" s="2" t="s">
        <v>25</v>
      </c>
      <c r="K2" s="2" t="s">
        <v>26</v>
      </c>
      <c r="L2" s="2" t="s">
        <v>27</v>
      </c>
      <c r="M2" s="2" t="s">
        <v>28</v>
      </c>
      <c r="N2" s="2" t="s">
        <v>29</v>
      </c>
      <c r="O2" s="2" t="s">
        <v>30</v>
      </c>
      <c r="P2" s="2" t="s">
        <v>31</v>
      </c>
      <c r="Q2" s="2" t="s">
        <v>32</v>
      </c>
      <c r="R2" s="2" t="s">
        <v>33</v>
      </c>
      <c r="S2" s="2" t="s">
        <v>34</v>
      </c>
      <c r="T2" s="2" t="s">
        <v>35</v>
      </c>
      <c r="U2" s="2" t="s">
        <v>36</v>
      </c>
      <c r="V2" s="2" t="s">
        <v>37</v>
      </c>
      <c r="W2" s="2" t="s">
        <v>38</v>
      </c>
      <c r="X2" s="2" t="s">
        <v>40</v>
      </c>
      <c r="Y2" s="2" t="s">
        <v>41</v>
      </c>
      <c r="Z2" s="2" t="s">
        <v>42</v>
      </c>
      <c r="AA2" s="2" t="s">
        <v>44</v>
      </c>
      <c r="AB2" s="2" t="s">
        <v>45</v>
      </c>
      <c r="AC2" s="2" t="s">
        <v>46</v>
      </c>
      <c r="AD2" s="2" t="s">
        <v>38</v>
      </c>
      <c r="AE2" s="2" t="s">
        <v>40</v>
      </c>
      <c r="AF2" s="2" t="s">
        <v>41</v>
      </c>
      <c r="AG2" s="2" t="s">
        <v>42</v>
      </c>
      <c r="AH2" s="2" t="s">
        <v>44</v>
      </c>
      <c r="AI2" s="2" t="s">
        <v>45</v>
      </c>
      <c r="AJ2" s="2" t="s">
        <v>46</v>
      </c>
      <c r="AK2" s="2" t="s">
        <v>38</v>
      </c>
      <c r="AL2" s="2" t="s">
        <v>40</v>
      </c>
      <c r="AM2" s="2" t="s">
        <v>41</v>
      </c>
      <c r="AN2" s="2" t="s">
        <v>42</v>
      </c>
      <c r="AO2" s="2" t="s">
        <v>47</v>
      </c>
      <c r="AP2" s="2" t="s">
        <v>46</v>
      </c>
      <c r="AQ2" s="2" t="s">
        <v>48</v>
      </c>
      <c r="AR2" s="2" t="s">
        <v>49</v>
      </c>
      <c r="AS2" s="2" t="s">
        <v>38</v>
      </c>
      <c r="AT2" s="2" t="s">
        <v>50</v>
      </c>
      <c r="AU2" s="2" t="s">
        <v>51</v>
      </c>
      <c r="AV2" s="2" t="s">
        <v>52</v>
      </c>
      <c r="AW2" s="2" t="s">
        <v>40</v>
      </c>
      <c r="AX2" s="2" t="s">
        <v>41</v>
      </c>
      <c r="AY2" s="2" t="s">
        <v>42</v>
      </c>
      <c r="AZ2" s="2" t="s">
        <v>47</v>
      </c>
      <c r="BA2" s="2" t="s">
        <v>53</v>
      </c>
      <c r="BB2" s="2" t="s">
        <v>46</v>
      </c>
      <c r="BC2" s="2" t="s">
        <v>54</v>
      </c>
      <c r="BD2" s="2" t="s">
        <v>38</v>
      </c>
      <c r="BE2" s="2" t="s">
        <v>55</v>
      </c>
      <c r="BF2" s="2" t="s">
        <v>56</v>
      </c>
      <c r="BG2" s="2" t="s">
        <v>57</v>
      </c>
      <c r="BH2" s="2" t="s">
        <v>40</v>
      </c>
      <c r="BI2" s="2" t="s">
        <v>41</v>
      </c>
      <c r="BJ2" s="2" t="s">
        <v>42</v>
      </c>
      <c r="BK2" s="2" t="s">
        <v>47</v>
      </c>
      <c r="BL2" s="2" t="s">
        <v>53</v>
      </c>
      <c r="BM2" s="2" t="s">
        <v>46</v>
      </c>
      <c r="BN2" s="2" t="s">
        <v>54</v>
      </c>
      <c r="BO2" s="2" t="s">
        <v>38</v>
      </c>
      <c r="BP2" s="2" t="s">
        <v>40</v>
      </c>
      <c r="BQ2" s="2" t="s">
        <v>41</v>
      </c>
      <c r="BR2" s="2" t="s">
        <v>42</v>
      </c>
      <c r="BS2" s="2" t="s">
        <v>47</v>
      </c>
      <c r="BT2" s="2" t="s">
        <v>53</v>
      </c>
      <c r="BU2" s="2" t="s">
        <v>46</v>
      </c>
      <c r="BV2" s="2" t="s">
        <v>48</v>
      </c>
      <c r="BW2" s="2" t="s">
        <v>49</v>
      </c>
      <c r="BX2" s="2" t="s">
        <v>38</v>
      </c>
      <c r="BY2" s="2" t="s">
        <v>40</v>
      </c>
      <c r="BZ2" s="2" t="s">
        <v>41</v>
      </c>
      <c r="CA2" s="2" t="s">
        <v>42</v>
      </c>
      <c r="CB2" s="2" t="s">
        <v>47</v>
      </c>
      <c r="CC2" s="2" t="s">
        <v>53</v>
      </c>
      <c r="CD2" s="2" t="s">
        <v>46</v>
      </c>
      <c r="CE2" s="2" t="s">
        <v>48</v>
      </c>
      <c r="CF2" s="2" t="s">
        <v>49</v>
      </c>
      <c r="CG2" s="2" t="s">
        <v>38</v>
      </c>
      <c r="CH2" s="2" t="s">
        <v>40</v>
      </c>
      <c r="CI2" s="2" t="s">
        <v>41</v>
      </c>
      <c r="CJ2" s="2" t="s">
        <v>42</v>
      </c>
      <c r="CK2" s="2" t="s">
        <v>47</v>
      </c>
      <c r="CL2" s="2" t="s">
        <v>53</v>
      </c>
      <c r="CM2" s="2" t="s">
        <v>46</v>
      </c>
      <c r="CN2" s="2" t="s">
        <v>48</v>
      </c>
      <c r="CO2" s="2" t="s">
        <v>49</v>
      </c>
      <c r="CP2" s="2" t="s">
        <v>38</v>
      </c>
      <c r="CQ2" s="2" t="s">
        <v>30</v>
      </c>
      <c r="CR2" s="2" t="s">
        <v>58</v>
      </c>
      <c r="CS2" s="2" t="s">
        <v>30</v>
      </c>
      <c r="CT2" s="2" t="s">
        <v>58</v>
      </c>
      <c r="CU2" s="2" t="s">
        <v>59</v>
      </c>
      <c r="CV2" s="2" t="s">
        <v>60</v>
      </c>
      <c r="CW2" s="2" t="s">
        <v>61</v>
      </c>
      <c r="CX2" s="2" t="s">
        <v>62</v>
      </c>
      <c r="CY2" s="2" t="s">
        <v>63</v>
      </c>
    </row>
    <row r="3" spans="1:103">
      <c r="A3">
        <v>114034104736</v>
      </c>
      <c r="B3">
        <v>420113149</v>
      </c>
      <c r="C3" s="1">
        <v>44700.629837962966</v>
      </c>
      <c r="D3" s="1">
        <v>44700.641724537039</v>
      </c>
      <c r="E3" t="s">
        <v>66</v>
      </c>
      <c r="J3" t="s">
        <v>25</v>
      </c>
      <c r="K3" t="s">
        <v>26</v>
      </c>
      <c r="L3" t="s">
        <v>27</v>
      </c>
      <c r="M3" t="s">
        <v>67</v>
      </c>
      <c r="N3" t="s">
        <v>68</v>
      </c>
      <c r="O3" t="s">
        <v>69</v>
      </c>
      <c r="U3" t="s">
        <v>36</v>
      </c>
      <c r="V3" t="s">
        <v>37</v>
      </c>
      <c r="AD3" t="s">
        <v>70</v>
      </c>
      <c r="AK3" t="s">
        <v>71</v>
      </c>
      <c r="AS3" t="s">
        <v>72</v>
      </c>
      <c r="AV3" t="s">
        <v>52</v>
      </c>
      <c r="BG3" t="s">
        <v>57</v>
      </c>
      <c r="BV3" t="s">
        <v>48</v>
      </c>
      <c r="BW3" t="s">
        <v>49</v>
      </c>
      <c r="CE3" t="s">
        <v>48</v>
      </c>
      <c r="CF3" t="s">
        <v>49</v>
      </c>
      <c r="CN3" t="s">
        <v>48</v>
      </c>
      <c r="CO3" t="s">
        <v>49</v>
      </c>
      <c r="CQ3" t="s">
        <v>58</v>
      </c>
      <c r="CR3" t="s">
        <v>73</v>
      </c>
      <c r="CS3" t="s">
        <v>58</v>
      </c>
      <c r="CT3" t="s">
        <v>74</v>
      </c>
      <c r="CW3" t="s">
        <v>75</v>
      </c>
      <c r="CX3" t="s">
        <v>76</v>
      </c>
      <c r="CY3" t="s">
        <v>77</v>
      </c>
    </row>
    <row r="4" spans="1:103">
      <c r="A4">
        <v>114012762535</v>
      </c>
      <c r="B4">
        <v>420113149</v>
      </c>
      <c r="C4" s="1">
        <v>44669.471747685187</v>
      </c>
      <c r="D4" s="1">
        <v>44685.651087962964</v>
      </c>
      <c r="E4" t="s">
        <v>79</v>
      </c>
      <c r="J4" t="s">
        <v>25</v>
      </c>
      <c r="K4" t="s">
        <v>26</v>
      </c>
      <c r="L4" t="s">
        <v>27</v>
      </c>
      <c r="M4" t="s">
        <v>80</v>
      </c>
      <c r="N4" t="s">
        <v>81</v>
      </c>
      <c r="O4" t="s">
        <v>31</v>
      </c>
      <c r="P4" t="s">
        <v>82</v>
      </c>
      <c r="T4" t="s">
        <v>35</v>
      </c>
      <c r="U4" t="s">
        <v>36</v>
      </c>
      <c r="V4" t="s">
        <v>37</v>
      </c>
      <c r="W4" t="s">
        <v>83</v>
      </c>
      <c r="Z4" t="s">
        <v>42</v>
      </c>
      <c r="AC4" t="s">
        <v>46</v>
      </c>
      <c r="AD4" t="s">
        <v>84</v>
      </c>
      <c r="AG4" t="s">
        <v>42</v>
      </c>
      <c r="AJ4" t="s">
        <v>46</v>
      </c>
      <c r="AK4" t="s">
        <v>85</v>
      </c>
      <c r="AO4" t="s">
        <v>47</v>
      </c>
      <c r="AP4" t="s">
        <v>46</v>
      </c>
      <c r="AQ4" t="s">
        <v>48</v>
      </c>
      <c r="AR4" t="s">
        <v>49</v>
      </c>
      <c r="AS4" t="s">
        <v>86</v>
      </c>
      <c r="AT4" t="s">
        <v>50</v>
      </c>
      <c r="AU4" t="s">
        <v>51</v>
      </c>
      <c r="AY4" t="s">
        <v>42</v>
      </c>
      <c r="AZ4" t="s">
        <v>47</v>
      </c>
      <c r="BB4" t="s">
        <v>46</v>
      </c>
      <c r="BD4" t="s">
        <v>87</v>
      </c>
      <c r="BE4" t="s">
        <v>55</v>
      </c>
      <c r="BF4" t="s">
        <v>56</v>
      </c>
      <c r="BJ4" t="s">
        <v>42</v>
      </c>
      <c r="BK4" t="s">
        <v>47</v>
      </c>
      <c r="BM4" t="s">
        <v>46</v>
      </c>
      <c r="BO4" t="s">
        <v>88</v>
      </c>
      <c r="BR4" t="s">
        <v>42</v>
      </c>
      <c r="BS4" t="s">
        <v>47</v>
      </c>
      <c r="BV4" t="s">
        <v>48</v>
      </c>
      <c r="BX4" t="s">
        <v>89</v>
      </c>
      <c r="CA4" t="s">
        <v>42</v>
      </c>
      <c r="CE4" t="s">
        <v>48</v>
      </c>
      <c r="CG4" t="s">
        <v>90</v>
      </c>
      <c r="CJ4" t="s">
        <v>42</v>
      </c>
      <c r="CN4" t="s">
        <v>48</v>
      </c>
      <c r="CP4" t="s">
        <v>91</v>
      </c>
      <c r="CQ4" t="s">
        <v>58</v>
      </c>
      <c r="CR4" t="s">
        <v>92</v>
      </c>
      <c r="CS4" t="s">
        <v>58</v>
      </c>
      <c r="CT4" t="s">
        <v>93</v>
      </c>
      <c r="CU4">
        <v>27</v>
      </c>
      <c r="CX4" t="s">
        <v>94</v>
      </c>
      <c r="CY4" t="s">
        <v>95</v>
      </c>
    </row>
    <row r="5" spans="1:103">
      <c r="A5">
        <v>114021959128</v>
      </c>
      <c r="B5">
        <v>420113149</v>
      </c>
      <c r="C5" s="1">
        <v>44683.641782407409</v>
      </c>
      <c r="D5" s="1">
        <v>44683.649340277778</v>
      </c>
      <c r="E5" t="s">
        <v>97</v>
      </c>
      <c r="J5" t="s">
        <v>25</v>
      </c>
      <c r="K5" t="s">
        <v>26</v>
      </c>
      <c r="M5">
        <v>50</v>
      </c>
      <c r="N5">
        <v>50</v>
      </c>
      <c r="O5" t="s">
        <v>31</v>
      </c>
      <c r="P5" t="s">
        <v>98</v>
      </c>
      <c r="U5" t="s">
        <v>36</v>
      </c>
      <c r="AD5" t="s">
        <v>100</v>
      </c>
      <c r="AK5" t="s">
        <v>101</v>
      </c>
      <c r="AS5" t="s">
        <v>102</v>
      </c>
      <c r="AV5" t="s">
        <v>52</v>
      </c>
      <c r="BG5" t="s">
        <v>57</v>
      </c>
      <c r="BX5" t="s">
        <v>103</v>
      </c>
      <c r="CG5" t="s">
        <v>103</v>
      </c>
      <c r="CP5" t="s">
        <v>103</v>
      </c>
      <c r="CQ5" t="s">
        <v>58</v>
      </c>
      <c r="CR5" t="s">
        <v>104</v>
      </c>
      <c r="CS5" t="s">
        <v>69</v>
      </c>
      <c r="CU5">
        <v>31</v>
      </c>
      <c r="CV5" t="s">
        <v>105</v>
      </c>
      <c r="CX5" t="s">
        <v>106</v>
      </c>
      <c r="CY5" t="s">
        <v>107</v>
      </c>
    </row>
    <row r="6" spans="1:103" s="104" customFormat="1">
      <c r="A6" s="104">
        <v>114018663546</v>
      </c>
      <c r="B6" s="104">
        <v>420113149</v>
      </c>
      <c r="C6" s="119">
        <v>44678.631145833337</v>
      </c>
      <c r="D6" s="119">
        <v>44678.646886574075</v>
      </c>
      <c r="E6" s="104" t="s">
        <v>109</v>
      </c>
      <c r="J6" s="104" t="s">
        <v>25</v>
      </c>
      <c r="M6" s="104">
        <v>125</v>
      </c>
      <c r="N6" s="104">
        <v>340</v>
      </c>
      <c r="O6" s="104" t="s">
        <v>69</v>
      </c>
      <c r="R6" s="104" t="s">
        <v>33</v>
      </c>
      <c r="X6" s="104" t="s">
        <v>40</v>
      </c>
      <c r="Y6" s="104" t="s">
        <v>41</v>
      </c>
      <c r="Z6" s="104" t="s">
        <v>42</v>
      </c>
      <c r="AC6" s="104" t="s">
        <v>46</v>
      </c>
      <c r="AE6" s="104" t="s">
        <v>40</v>
      </c>
      <c r="AJ6" s="104" t="s">
        <v>46</v>
      </c>
      <c r="AO6" s="104" t="s">
        <v>47</v>
      </c>
      <c r="AP6" s="104" t="s">
        <v>46</v>
      </c>
      <c r="AQ6" s="104" t="s">
        <v>48</v>
      </c>
      <c r="AT6" s="104" t="s">
        <v>50</v>
      </c>
      <c r="AU6" s="104" t="s">
        <v>51</v>
      </c>
      <c r="AW6" s="104" t="s">
        <v>40</v>
      </c>
      <c r="AZ6" s="104" t="s">
        <v>47</v>
      </c>
      <c r="BB6" s="104" t="s">
        <v>46</v>
      </c>
      <c r="BG6" s="104" t="s">
        <v>57</v>
      </c>
      <c r="BP6" s="104" t="s">
        <v>40</v>
      </c>
      <c r="BS6" s="104" t="s">
        <v>47</v>
      </c>
      <c r="BU6" s="104" t="s">
        <v>46</v>
      </c>
      <c r="CD6" s="104" t="s">
        <v>46</v>
      </c>
      <c r="CM6" s="104" t="s">
        <v>46</v>
      </c>
      <c r="CQ6" s="104" t="s">
        <v>69</v>
      </c>
      <c r="CS6" s="104" t="s">
        <v>69</v>
      </c>
      <c r="CU6" s="104">
        <v>13</v>
      </c>
      <c r="CX6" s="104" t="s">
        <v>113</v>
      </c>
      <c r="CY6" s="104" t="s">
        <v>114</v>
      </c>
    </row>
    <row r="7" spans="1:103">
      <c r="A7">
        <v>114018629487</v>
      </c>
      <c r="B7">
        <v>420113149</v>
      </c>
      <c r="C7" s="1">
        <v>44678.613032407404</v>
      </c>
      <c r="D7" s="1">
        <v>44678.622939814813</v>
      </c>
      <c r="E7" t="s">
        <v>115</v>
      </c>
      <c r="J7" t="s">
        <v>25</v>
      </c>
      <c r="K7" t="s">
        <v>26</v>
      </c>
      <c r="M7">
        <v>18</v>
      </c>
      <c r="N7">
        <v>18</v>
      </c>
      <c r="O7" t="s">
        <v>31</v>
      </c>
      <c r="P7" t="s">
        <v>116</v>
      </c>
      <c r="U7" t="s">
        <v>36</v>
      </c>
      <c r="AA7" t="s">
        <v>44</v>
      </c>
      <c r="AH7" t="s">
        <v>44</v>
      </c>
      <c r="AJ7" t="s">
        <v>46</v>
      </c>
      <c r="AO7" t="s">
        <v>47</v>
      </c>
      <c r="AP7" t="s">
        <v>46</v>
      </c>
      <c r="AR7" t="s">
        <v>49</v>
      </c>
      <c r="AT7" t="s">
        <v>50</v>
      </c>
      <c r="AU7" t="s">
        <v>51</v>
      </c>
      <c r="AZ7" t="s">
        <v>47</v>
      </c>
      <c r="BB7" t="s">
        <v>46</v>
      </c>
      <c r="BK7" t="s">
        <v>47</v>
      </c>
      <c r="BM7" t="s">
        <v>46</v>
      </c>
      <c r="BS7" t="s">
        <v>47</v>
      </c>
      <c r="BU7" t="s">
        <v>46</v>
      </c>
      <c r="BW7" t="s">
        <v>49</v>
      </c>
      <c r="CB7" t="s">
        <v>47</v>
      </c>
      <c r="CD7" t="s">
        <v>46</v>
      </c>
      <c r="CF7" t="s">
        <v>49</v>
      </c>
      <c r="CK7" t="s">
        <v>47</v>
      </c>
      <c r="CM7" t="s">
        <v>46</v>
      </c>
      <c r="CO7" t="s">
        <v>49</v>
      </c>
      <c r="CQ7" t="s">
        <v>69</v>
      </c>
      <c r="CS7" t="s">
        <v>58</v>
      </c>
      <c r="CT7" t="s">
        <v>117</v>
      </c>
      <c r="CV7">
        <v>41039</v>
      </c>
      <c r="CX7" t="s">
        <v>118</v>
      </c>
      <c r="CY7" t="s">
        <v>119</v>
      </c>
    </row>
    <row r="8" spans="1:103">
      <c r="A8">
        <v>114011344677</v>
      </c>
      <c r="B8">
        <v>420113149</v>
      </c>
      <c r="C8" s="1">
        <v>44665.322962962964</v>
      </c>
      <c r="D8" s="1">
        <v>44678.597025462965</v>
      </c>
      <c r="E8" t="s">
        <v>121</v>
      </c>
      <c r="J8" t="s">
        <v>25</v>
      </c>
      <c r="K8" t="s">
        <v>26</v>
      </c>
      <c r="M8">
        <v>2050</v>
      </c>
      <c r="N8">
        <v>400</v>
      </c>
      <c r="O8" t="s">
        <v>69</v>
      </c>
      <c r="U8" t="s">
        <v>36</v>
      </c>
      <c r="V8" t="s">
        <v>37</v>
      </c>
      <c r="X8" t="s">
        <v>40</v>
      </c>
      <c r="AA8" t="s">
        <v>44</v>
      </c>
      <c r="AC8" t="s">
        <v>46</v>
      </c>
      <c r="AE8" t="s">
        <v>40</v>
      </c>
      <c r="AH8" t="s">
        <v>44</v>
      </c>
      <c r="AJ8" t="s">
        <v>46</v>
      </c>
      <c r="AL8" t="s">
        <v>40</v>
      </c>
      <c r="AO8" t="s">
        <v>47</v>
      </c>
      <c r="AP8" t="s">
        <v>46</v>
      </c>
      <c r="AR8" t="s">
        <v>49</v>
      </c>
      <c r="AT8" t="s">
        <v>50</v>
      </c>
      <c r="AU8" t="s">
        <v>51</v>
      </c>
      <c r="AW8" t="s">
        <v>40</v>
      </c>
      <c r="AZ8" t="s">
        <v>47</v>
      </c>
      <c r="BB8" t="s">
        <v>46</v>
      </c>
      <c r="BC8" t="s">
        <v>54</v>
      </c>
      <c r="BE8" t="s">
        <v>55</v>
      </c>
      <c r="BF8" t="s">
        <v>56</v>
      </c>
      <c r="BH8" t="s">
        <v>40</v>
      </c>
      <c r="BK8" t="s">
        <v>47</v>
      </c>
      <c r="BM8" t="s">
        <v>46</v>
      </c>
      <c r="BN8" t="s">
        <v>54</v>
      </c>
      <c r="BP8" t="s">
        <v>40</v>
      </c>
      <c r="BS8" t="s">
        <v>47</v>
      </c>
      <c r="BU8" t="s">
        <v>46</v>
      </c>
      <c r="BW8" t="s">
        <v>49</v>
      </c>
      <c r="BY8" t="s">
        <v>40</v>
      </c>
      <c r="CB8" t="s">
        <v>47</v>
      </c>
      <c r="CD8" t="s">
        <v>46</v>
      </c>
      <c r="CF8" t="s">
        <v>49</v>
      </c>
      <c r="CK8" t="s">
        <v>47</v>
      </c>
      <c r="CM8" t="s">
        <v>46</v>
      </c>
      <c r="CO8" t="s">
        <v>49</v>
      </c>
      <c r="CQ8" t="s">
        <v>58</v>
      </c>
      <c r="CR8" t="s">
        <v>122</v>
      </c>
      <c r="CS8" t="s">
        <v>69</v>
      </c>
      <c r="CU8">
        <v>29</v>
      </c>
    </row>
    <row r="9" spans="1:103">
      <c r="A9">
        <v>114018582316</v>
      </c>
      <c r="B9">
        <v>420113149</v>
      </c>
      <c r="C9" s="1">
        <v>44678.565312500003</v>
      </c>
      <c r="D9" s="1">
        <v>44678.580960648149</v>
      </c>
      <c r="E9" t="s">
        <v>123</v>
      </c>
      <c r="J9" t="s">
        <v>25</v>
      </c>
      <c r="K9" t="s">
        <v>26</v>
      </c>
      <c r="M9" t="s">
        <v>124</v>
      </c>
      <c r="N9" t="s">
        <v>125</v>
      </c>
      <c r="O9" t="s">
        <v>31</v>
      </c>
      <c r="P9" t="s">
        <v>126</v>
      </c>
      <c r="Q9" t="s">
        <v>32</v>
      </c>
      <c r="X9" t="s">
        <v>40</v>
      </c>
      <c r="Y9" t="s">
        <v>41</v>
      </c>
      <c r="AA9" t="s">
        <v>44</v>
      </c>
      <c r="AE9" t="s">
        <v>40</v>
      </c>
      <c r="AF9" t="s">
        <v>41</v>
      </c>
      <c r="AH9" t="s">
        <v>44</v>
      </c>
      <c r="AL9" t="s">
        <v>40</v>
      </c>
      <c r="AM9" t="s">
        <v>41</v>
      </c>
      <c r="AO9" t="s">
        <v>47</v>
      </c>
      <c r="AP9" t="s">
        <v>46</v>
      </c>
      <c r="AR9" t="s">
        <v>49</v>
      </c>
      <c r="AT9" t="s">
        <v>50</v>
      </c>
      <c r="AU9" t="s">
        <v>51</v>
      </c>
      <c r="AW9" t="s">
        <v>40</v>
      </c>
      <c r="AZ9" t="s">
        <v>47</v>
      </c>
      <c r="BB9" t="s">
        <v>46</v>
      </c>
      <c r="BE9" t="s">
        <v>55</v>
      </c>
      <c r="BF9" t="s">
        <v>56</v>
      </c>
      <c r="BH9" t="s">
        <v>40</v>
      </c>
      <c r="BK9" t="s">
        <v>47</v>
      </c>
      <c r="BM9" t="s">
        <v>46</v>
      </c>
      <c r="BP9" t="s">
        <v>40</v>
      </c>
      <c r="BQ9" t="s">
        <v>41</v>
      </c>
      <c r="BS9" t="s">
        <v>47</v>
      </c>
      <c r="BU9" t="s">
        <v>46</v>
      </c>
      <c r="BW9" t="s">
        <v>49</v>
      </c>
      <c r="BY9" t="s">
        <v>40</v>
      </c>
      <c r="CB9" t="s">
        <v>47</v>
      </c>
      <c r="CD9" t="s">
        <v>46</v>
      </c>
      <c r="CF9" t="s">
        <v>49</v>
      </c>
      <c r="CK9" t="s">
        <v>47</v>
      </c>
      <c r="CO9" t="s">
        <v>49</v>
      </c>
      <c r="CQ9" t="s">
        <v>58</v>
      </c>
      <c r="CR9" t="s">
        <v>127</v>
      </c>
      <c r="CS9" t="s">
        <v>69</v>
      </c>
      <c r="CU9">
        <v>37</v>
      </c>
      <c r="CX9" t="s">
        <v>128</v>
      </c>
      <c r="CY9" t="s">
        <v>129</v>
      </c>
    </row>
    <row r="10" spans="1:103">
      <c r="A10">
        <v>114018574284</v>
      </c>
      <c r="B10">
        <v>420113149</v>
      </c>
      <c r="C10" s="1">
        <v>44678.568680555552</v>
      </c>
      <c r="D10" s="1">
        <v>44678.572893518518</v>
      </c>
      <c r="E10" t="s">
        <v>131</v>
      </c>
      <c r="J10" t="s">
        <v>25</v>
      </c>
      <c r="K10" t="s">
        <v>26</v>
      </c>
      <c r="M10">
        <v>200</v>
      </c>
      <c r="N10" t="s">
        <v>594</v>
      </c>
      <c r="O10" t="s">
        <v>69</v>
      </c>
      <c r="Q10" t="s">
        <v>32</v>
      </c>
      <c r="X10" t="s">
        <v>40</v>
      </c>
      <c r="Y10" t="s">
        <v>41</v>
      </c>
      <c r="Z10" t="s">
        <v>42</v>
      </c>
      <c r="AA10" t="s">
        <v>44</v>
      </c>
      <c r="AC10" t="s">
        <v>46</v>
      </c>
      <c r="AE10" t="s">
        <v>40</v>
      </c>
      <c r="AF10" t="s">
        <v>41</v>
      </c>
      <c r="AG10" t="s">
        <v>42</v>
      </c>
      <c r="AJ10" t="s">
        <v>46</v>
      </c>
      <c r="AL10" t="s">
        <v>40</v>
      </c>
      <c r="AM10" t="s">
        <v>41</v>
      </c>
      <c r="AN10" t="s">
        <v>42</v>
      </c>
      <c r="AP10" t="s">
        <v>46</v>
      </c>
      <c r="AR10" t="s">
        <v>49</v>
      </c>
      <c r="AV10" t="s">
        <v>52</v>
      </c>
      <c r="BG10" t="s">
        <v>57</v>
      </c>
      <c r="BP10" t="s">
        <v>40</v>
      </c>
      <c r="BQ10" t="s">
        <v>41</v>
      </c>
      <c r="BR10" t="s">
        <v>42</v>
      </c>
      <c r="BU10" t="s">
        <v>46</v>
      </c>
      <c r="BY10" t="s">
        <v>40</v>
      </c>
      <c r="BZ10" t="s">
        <v>41</v>
      </c>
      <c r="CA10" t="s">
        <v>42</v>
      </c>
      <c r="CB10" t="s">
        <v>47</v>
      </c>
      <c r="CD10" t="s">
        <v>46</v>
      </c>
      <c r="CH10" t="s">
        <v>40</v>
      </c>
      <c r="CI10" t="s">
        <v>41</v>
      </c>
      <c r="CJ10" t="s">
        <v>42</v>
      </c>
      <c r="CK10" t="s">
        <v>47</v>
      </c>
      <c r="CM10" t="s">
        <v>46</v>
      </c>
      <c r="CO10" t="s">
        <v>49</v>
      </c>
      <c r="CQ10" t="s">
        <v>58</v>
      </c>
      <c r="CR10" t="s">
        <v>133</v>
      </c>
      <c r="CS10" t="s">
        <v>69</v>
      </c>
      <c r="CV10">
        <v>1073</v>
      </c>
      <c r="CX10" t="s">
        <v>134</v>
      </c>
      <c r="CY10" t="s">
        <v>135</v>
      </c>
    </row>
    <row r="11" spans="1:103">
      <c r="A11">
        <v>114016756419</v>
      </c>
      <c r="B11">
        <v>420113149</v>
      </c>
      <c r="C11" s="1">
        <v>44676.37841435185</v>
      </c>
      <c r="D11" s="1">
        <v>44676.386377314811</v>
      </c>
      <c r="E11" t="s">
        <v>137</v>
      </c>
      <c r="J11" t="s">
        <v>25</v>
      </c>
      <c r="M11">
        <v>190</v>
      </c>
      <c r="N11">
        <v>360</v>
      </c>
      <c r="O11" t="s">
        <v>69</v>
      </c>
      <c r="R11" t="s">
        <v>33</v>
      </c>
      <c r="Z11" t="s">
        <v>42</v>
      </c>
      <c r="AH11" t="s">
        <v>44</v>
      </c>
      <c r="AJ11" t="s">
        <v>46</v>
      </c>
      <c r="AO11" t="s">
        <v>47</v>
      </c>
      <c r="AP11" t="s">
        <v>46</v>
      </c>
      <c r="AT11" t="s">
        <v>50</v>
      </c>
      <c r="AZ11" t="s">
        <v>47</v>
      </c>
      <c r="BB11" t="s">
        <v>46</v>
      </c>
      <c r="BG11" t="s">
        <v>57</v>
      </c>
      <c r="BS11" t="s">
        <v>47</v>
      </c>
      <c r="BU11" t="s">
        <v>46</v>
      </c>
      <c r="CB11" t="s">
        <v>47</v>
      </c>
      <c r="CD11" t="s">
        <v>46</v>
      </c>
      <c r="CK11" t="s">
        <v>47</v>
      </c>
      <c r="CP11" t="s">
        <v>139</v>
      </c>
      <c r="CQ11" t="s">
        <v>58</v>
      </c>
      <c r="CR11" t="s">
        <v>140</v>
      </c>
      <c r="CS11" t="s">
        <v>69</v>
      </c>
      <c r="CU11">
        <v>18</v>
      </c>
      <c r="CX11" t="s">
        <v>141</v>
      </c>
      <c r="CY11" t="s">
        <v>142</v>
      </c>
    </row>
    <row r="12" spans="1:103">
      <c r="A12">
        <v>114013668143</v>
      </c>
      <c r="B12">
        <v>420113149</v>
      </c>
      <c r="C12" s="1">
        <v>44670.648634259262</v>
      </c>
      <c r="D12" s="1">
        <v>44670.716840277775</v>
      </c>
      <c r="E12" t="s">
        <v>144</v>
      </c>
      <c r="J12" t="s">
        <v>25</v>
      </c>
      <c r="K12" t="s">
        <v>26</v>
      </c>
      <c r="M12" t="s">
        <v>145</v>
      </c>
      <c r="N12">
        <v>1565</v>
      </c>
      <c r="O12" t="s">
        <v>31</v>
      </c>
      <c r="P12" t="s">
        <v>146</v>
      </c>
      <c r="Q12" t="s">
        <v>32</v>
      </c>
      <c r="R12" t="s">
        <v>33</v>
      </c>
      <c r="U12" t="s">
        <v>36</v>
      </c>
      <c r="V12" t="s">
        <v>37</v>
      </c>
      <c r="W12" t="s">
        <v>147</v>
      </c>
      <c r="X12" t="s">
        <v>40</v>
      </c>
      <c r="Y12" t="s">
        <v>41</v>
      </c>
      <c r="AA12" t="s">
        <v>44</v>
      </c>
      <c r="AC12" t="s">
        <v>46</v>
      </c>
      <c r="AD12" t="s">
        <v>148</v>
      </c>
      <c r="AH12" t="s">
        <v>44</v>
      </c>
      <c r="AJ12" t="s">
        <v>46</v>
      </c>
      <c r="AK12" t="s">
        <v>149</v>
      </c>
      <c r="AO12" t="s">
        <v>47</v>
      </c>
      <c r="AP12" t="s">
        <v>46</v>
      </c>
      <c r="AS12" t="s">
        <v>150</v>
      </c>
      <c r="AT12" t="s">
        <v>50</v>
      </c>
      <c r="AU12" t="s">
        <v>51</v>
      </c>
      <c r="AZ12" t="s">
        <v>47</v>
      </c>
      <c r="BB12" t="s">
        <v>46</v>
      </c>
      <c r="BC12" t="s">
        <v>54</v>
      </c>
      <c r="BD12" t="s">
        <v>151</v>
      </c>
      <c r="BE12" t="s">
        <v>55</v>
      </c>
      <c r="BF12" t="s">
        <v>56</v>
      </c>
      <c r="BK12" t="s">
        <v>47</v>
      </c>
      <c r="BM12" t="s">
        <v>46</v>
      </c>
      <c r="BO12" t="s">
        <v>152</v>
      </c>
      <c r="BP12" t="s">
        <v>40</v>
      </c>
      <c r="BQ12" t="s">
        <v>41</v>
      </c>
      <c r="BS12" t="s">
        <v>47</v>
      </c>
      <c r="BU12" t="s">
        <v>46</v>
      </c>
      <c r="BX12" t="s">
        <v>153</v>
      </c>
      <c r="BY12" t="s">
        <v>40</v>
      </c>
      <c r="BZ12" t="s">
        <v>41</v>
      </c>
      <c r="CB12" t="s">
        <v>47</v>
      </c>
      <c r="CD12" t="s">
        <v>46</v>
      </c>
      <c r="CG12" t="s">
        <v>154</v>
      </c>
      <c r="CK12" t="s">
        <v>47</v>
      </c>
      <c r="CM12" t="s">
        <v>46</v>
      </c>
      <c r="CP12" t="s">
        <v>155</v>
      </c>
      <c r="CQ12" t="s">
        <v>58</v>
      </c>
      <c r="CR12" t="s">
        <v>156</v>
      </c>
      <c r="CS12" t="s">
        <v>58</v>
      </c>
      <c r="CT12" t="s">
        <v>157</v>
      </c>
      <c r="CU12">
        <v>40</v>
      </c>
      <c r="CX12" t="s">
        <v>158</v>
      </c>
      <c r="CY12" t="s">
        <v>159</v>
      </c>
    </row>
    <row r="13" spans="1:103">
      <c r="A13">
        <v>114013494477</v>
      </c>
      <c r="B13">
        <v>420113149</v>
      </c>
      <c r="C13" s="1">
        <v>44670.43959490741</v>
      </c>
      <c r="D13" s="1">
        <v>44670.549039351848</v>
      </c>
      <c r="E13" t="s">
        <v>160</v>
      </c>
      <c r="J13" t="s">
        <v>25</v>
      </c>
      <c r="K13" t="s">
        <v>26</v>
      </c>
      <c r="L13" t="s">
        <v>27</v>
      </c>
      <c r="M13">
        <v>1500</v>
      </c>
      <c r="N13">
        <v>700</v>
      </c>
      <c r="O13" t="s">
        <v>31</v>
      </c>
      <c r="P13" t="s">
        <v>161</v>
      </c>
      <c r="Q13" t="s">
        <v>32</v>
      </c>
      <c r="Z13" t="s">
        <v>42</v>
      </c>
      <c r="AH13" t="s">
        <v>44</v>
      </c>
      <c r="AK13" t="s">
        <v>162</v>
      </c>
      <c r="AO13" t="s">
        <v>47</v>
      </c>
      <c r="AS13" t="s">
        <v>162</v>
      </c>
      <c r="AT13" t="s">
        <v>50</v>
      </c>
      <c r="AZ13" t="s">
        <v>47</v>
      </c>
      <c r="BE13" t="s">
        <v>55</v>
      </c>
      <c r="BF13" t="s">
        <v>56</v>
      </c>
      <c r="BK13" t="s">
        <v>47</v>
      </c>
      <c r="BO13" t="s">
        <v>163</v>
      </c>
      <c r="BS13" t="s">
        <v>47</v>
      </c>
      <c r="BX13" t="s">
        <v>164</v>
      </c>
      <c r="CE13" t="s">
        <v>48</v>
      </c>
      <c r="CG13" t="s">
        <v>165</v>
      </c>
      <c r="CN13" t="s">
        <v>48</v>
      </c>
      <c r="CP13" t="s">
        <v>166</v>
      </c>
      <c r="CQ13" t="s">
        <v>58</v>
      </c>
      <c r="CR13" t="s">
        <v>167</v>
      </c>
      <c r="CS13" t="s">
        <v>58</v>
      </c>
      <c r="CT13" t="s">
        <v>168</v>
      </c>
      <c r="CU13" t="s">
        <v>169</v>
      </c>
      <c r="CX13" t="s">
        <v>170</v>
      </c>
      <c r="CY13" t="s">
        <v>171</v>
      </c>
    </row>
    <row r="14" spans="1:103">
      <c r="A14">
        <v>114013491733</v>
      </c>
      <c r="B14">
        <v>420113149</v>
      </c>
      <c r="C14" s="1">
        <v>44670.515844907408</v>
      </c>
      <c r="D14" s="1">
        <v>44670.546261574076</v>
      </c>
      <c r="E14" t="s">
        <v>172</v>
      </c>
      <c r="J14" t="s">
        <v>25</v>
      </c>
      <c r="K14" t="s">
        <v>26</v>
      </c>
      <c r="L14" t="s">
        <v>27</v>
      </c>
      <c r="M14" t="s">
        <v>173</v>
      </c>
      <c r="N14" t="s">
        <v>173</v>
      </c>
      <c r="O14" t="s">
        <v>69</v>
      </c>
      <c r="Q14" t="s">
        <v>32</v>
      </c>
      <c r="T14" t="s">
        <v>35</v>
      </c>
      <c r="U14" t="s">
        <v>36</v>
      </c>
      <c r="V14" t="s">
        <v>37</v>
      </c>
      <c r="X14" t="s">
        <v>40</v>
      </c>
      <c r="Y14" t="s">
        <v>41</v>
      </c>
      <c r="AA14" t="s">
        <v>44</v>
      </c>
      <c r="AE14" t="s">
        <v>40</v>
      </c>
      <c r="AF14" t="s">
        <v>41</v>
      </c>
      <c r="AH14" t="s">
        <v>44</v>
      </c>
      <c r="AL14" t="s">
        <v>40</v>
      </c>
      <c r="AM14" t="s">
        <v>41</v>
      </c>
      <c r="AO14" t="s">
        <v>47</v>
      </c>
      <c r="AR14" t="s">
        <v>49</v>
      </c>
      <c r="AT14" t="s">
        <v>50</v>
      </c>
      <c r="AU14" t="s">
        <v>51</v>
      </c>
      <c r="AW14" t="s">
        <v>40</v>
      </c>
      <c r="AX14" t="s">
        <v>41</v>
      </c>
      <c r="AZ14" t="s">
        <v>47</v>
      </c>
      <c r="BC14" t="s">
        <v>54</v>
      </c>
      <c r="BE14" t="s">
        <v>55</v>
      </c>
      <c r="BF14" t="s">
        <v>56</v>
      </c>
      <c r="BI14" t="s">
        <v>41</v>
      </c>
      <c r="BK14" t="s">
        <v>47</v>
      </c>
      <c r="BN14" t="s">
        <v>54</v>
      </c>
      <c r="BP14" t="s">
        <v>40</v>
      </c>
      <c r="BQ14" t="s">
        <v>41</v>
      </c>
      <c r="BS14" t="s">
        <v>47</v>
      </c>
      <c r="BW14" t="s">
        <v>49</v>
      </c>
      <c r="BY14" t="s">
        <v>40</v>
      </c>
      <c r="CB14" t="s">
        <v>47</v>
      </c>
      <c r="CF14" t="s">
        <v>49</v>
      </c>
      <c r="CI14" t="s">
        <v>41</v>
      </c>
      <c r="CK14" t="s">
        <v>47</v>
      </c>
      <c r="CO14" t="s">
        <v>49</v>
      </c>
      <c r="CQ14" t="s">
        <v>58</v>
      </c>
      <c r="CR14" t="s">
        <v>174</v>
      </c>
      <c r="CS14" t="s">
        <v>58</v>
      </c>
      <c r="CT14" t="s">
        <v>175</v>
      </c>
      <c r="CU14">
        <v>56</v>
      </c>
      <c r="CX14" t="s">
        <v>176</v>
      </c>
      <c r="CY14" t="s">
        <v>177</v>
      </c>
    </row>
    <row r="15" spans="1:103">
      <c r="A15">
        <v>114013278915</v>
      </c>
      <c r="B15">
        <v>420113149</v>
      </c>
      <c r="C15" s="1">
        <v>44670.326493055552</v>
      </c>
      <c r="D15" s="1">
        <v>44670.340254629627</v>
      </c>
      <c r="E15" t="s">
        <v>178</v>
      </c>
      <c r="J15" t="s">
        <v>25</v>
      </c>
      <c r="K15" t="s">
        <v>26</v>
      </c>
      <c r="M15">
        <v>132</v>
      </c>
      <c r="N15">
        <v>132</v>
      </c>
      <c r="O15" t="s">
        <v>31</v>
      </c>
      <c r="P15" t="s">
        <v>179</v>
      </c>
      <c r="R15" t="s">
        <v>33</v>
      </c>
      <c r="X15" t="s">
        <v>40</v>
      </c>
      <c r="AE15" t="s">
        <v>40</v>
      </c>
      <c r="AL15" t="s">
        <v>40</v>
      </c>
      <c r="AU15" t="s">
        <v>51</v>
      </c>
      <c r="AW15" t="s">
        <v>40</v>
      </c>
      <c r="BE15" t="s">
        <v>55</v>
      </c>
      <c r="BH15" t="s">
        <v>40</v>
      </c>
      <c r="BP15" t="s">
        <v>40</v>
      </c>
      <c r="BY15" t="s">
        <v>40</v>
      </c>
      <c r="CH15" t="s">
        <v>40</v>
      </c>
      <c r="CQ15" t="s">
        <v>58</v>
      </c>
      <c r="CR15" t="s">
        <v>180</v>
      </c>
      <c r="CS15" t="s">
        <v>69</v>
      </c>
      <c r="CU15">
        <v>23</v>
      </c>
      <c r="CX15" t="s">
        <v>181</v>
      </c>
      <c r="CY15" t="s">
        <v>182</v>
      </c>
    </row>
    <row r="16" spans="1:103">
      <c r="A16">
        <v>114012944894</v>
      </c>
      <c r="B16">
        <v>420113149</v>
      </c>
      <c r="C16" s="1">
        <v>44669.650057870371</v>
      </c>
      <c r="D16" s="1">
        <v>44669.703263888892</v>
      </c>
      <c r="E16" t="s">
        <v>184</v>
      </c>
      <c r="J16" t="s">
        <v>25</v>
      </c>
      <c r="K16" t="s">
        <v>26</v>
      </c>
      <c r="M16" t="s">
        <v>185</v>
      </c>
      <c r="N16" t="s">
        <v>185</v>
      </c>
      <c r="O16" t="s">
        <v>31</v>
      </c>
      <c r="P16" t="s">
        <v>186</v>
      </c>
      <c r="V16" t="s">
        <v>37</v>
      </c>
      <c r="W16" t="s">
        <v>187</v>
      </c>
      <c r="AA16" t="s">
        <v>44</v>
      </c>
      <c r="AD16" t="s">
        <v>188</v>
      </c>
      <c r="AH16" t="s">
        <v>44</v>
      </c>
      <c r="AK16" t="s">
        <v>189</v>
      </c>
      <c r="AO16" t="s">
        <v>47</v>
      </c>
      <c r="AU16" t="s">
        <v>51</v>
      </c>
      <c r="AZ16" t="s">
        <v>47</v>
      </c>
      <c r="BC16" t="s">
        <v>54</v>
      </c>
      <c r="BD16" t="s">
        <v>190</v>
      </c>
      <c r="BF16" t="s">
        <v>56</v>
      </c>
      <c r="BK16" t="s">
        <v>47</v>
      </c>
      <c r="BN16" t="s">
        <v>54</v>
      </c>
      <c r="BO16" t="s">
        <v>190</v>
      </c>
      <c r="BS16" t="s">
        <v>47</v>
      </c>
      <c r="CB16" t="s">
        <v>47</v>
      </c>
      <c r="CK16" t="s">
        <v>47</v>
      </c>
      <c r="CQ16" t="s">
        <v>58</v>
      </c>
      <c r="CR16" t="s">
        <v>191</v>
      </c>
      <c r="CS16" t="s">
        <v>69</v>
      </c>
      <c r="CV16">
        <v>32031</v>
      </c>
      <c r="CX16" t="s">
        <v>192</v>
      </c>
      <c r="CY16" t="s">
        <v>193</v>
      </c>
    </row>
    <row r="17" spans="1:103">
      <c r="A17">
        <v>114012942511</v>
      </c>
      <c r="B17">
        <v>420113149</v>
      </c>
      <c r="C17" s="1">
        <v>44669.691967592589</v>
      </c>
      <c r="D17" s="1">
        <v>44669.699560185189</v>
      </c>
      <c r="E17" t="s">
        <v>493</v>
      </c>
      <c r="J17" t="s">
        <v>25</v>
      </c>
      <c r="M17">
        <v>34</v>
      </c>
      <c r="N17">
        <v>34</v>
      </c>
      <c r="O17" t="s">
        <v>69</v>
      </c>
      <c r="W17" t="s">
        <v>494</v>
      </c>
      <c r="X17" t="s">
        <v>40</v>
      </c>
      <c r="Y17" t="s">
        <v>41</v>
      </c>
      <c r="AA17" t="s">
        <v>44</v>
      </c>
      <c r="AE17" t="s">
        <v>40</v>
      </c>
      <c r="AL17" t="s">
        <v>40</v>
      </c>
      <c r="AO17" t="s">
        <v>47</v>
      </c>
      <c r="AV17" t="s">
        <v>52</v>
      </c>
      <c r="BG17" t="s">
        <v>57</v>
      </c>
      <c r="BP17" t="s">
        <v>40</v>
      </c>
      <c r="BY17" t="s">
        <v>40</v>
      </c>
      <c r="CH17" t="s">
        <v>40</v>
      </c>
      <c r="CQ17" t="s">
        <v>69</v>
      </c>
      <c r="CS17" t="s">
        <v>69</v>
      </c>
      <c r="CU17">
        <v>15</v>
      </c>
    </row>
    <row r="18" spans="1:103">
      <c r="A18">
        <v>114012925512</v>
      </c>
      <c r="B18">
        <v>420113149</v>
      </c>
      <c r="C18" s="1">
        <v>44669.565740740742</v>
      </c>
      <c r="D18" s="1">
        <v>44669.676215277781</v>
      </c>
      <c r="E18" t="s">
        <v>194</v>
      </c>
      <c r="J18" t="s">
        <v>25</v>
      </c>
      <c r="K18" t="s">
        <v>26</v>
      </c>
      <c r="M18" t="s">
        <v>595</v>
      </c>
      <c r="N18" t="s">
        <v>196</v>
      </c>
      <c r="O18" t="s">
        <v>69</v>
      </c>
      <c r="W18" t="s">
        <v>197</v>
      </c>
      <c r="X18" t="s">
        <v>40</v>
      </c>
      <c r="Y18" t="s">
        <v>41</v>
      </c>
      <c r="Z18" t="s">
        <v>42</v>
      </c>
      <c r="AA18" t="s">
        <v>44</v>
      </c>
      <c r="AG18" t="s">
        <v>42</v>
      </c>
      <c r="AH18" t="s">
        <v>44</v>
      </c>
      <c r="AL18" t="s">
        <v>40</v>
      </c>
      <c r="AM18" t="s">
        <v>41</v>
      </c>
      <c r="AN18" t="s">
        <v>42</v>
      </c>
      <c r="AO18" t="s">
        <v>47</v>
      </c>
      <c r="AT18" t="s">
        <v>50</v>
      </c>
      <c r="AU18" t="s">
        <v>51</v>
      </c>
      <c r="AW18" t="s">
        <v>40</v>
      </c>
      <c r="AX18" t="s">
        <v>41</v>
      </c>
      <c r="AY18" t="s">
        <v>42</v>
      </c>
      <c r="AZ18" t="s">
        <v>47</v>
      </c>
      <c r="BA18" t="s">
        <v>53</v>
      </c>
      <c r="BE18" t="s">
        <v>55</v>
      </c>
      <c r="BF18" t="s">
        <v>56</v>
      </c>
      <c r="BJ18" t="s">
        <v>42</v>
      </c>
      <c r="BK18" t="s">
        <v>47</v>
      </c>
      <c r="BP18" t="s">
        <v>40</v>
      </c>
      <c r="BQ18" t="s">
        <v>41</v>
      </c>
      <c r="BR18" t="s">
        <v>42</v>
      </c>
      <c r="BS18" t="s">
        <v>47</v>
      </c>
      <c r="BY18" t="s">
        <v>40</v>
      </c>
      <c r="BZ18" t="s">
        <v>41</v>
      </c>
      <c r="CA18" t="s">
        <v>42</v>
      </c>
      <c r="CB18" t="s">
        <v>47</v>
      </c>
      <c r="CJ18" t="s">
        <v>42</v>
      </c>
      <c r="CK18" t="s">
        <v>47</v>
      </c>
      <c r="CS18" t="s">
        <v>58</v>
      </c>
      <c r="CT18" t="s">
        <v>198</v>
      </c>
      <c r="CU18" t="s">
        <v>199</v>
      </c>
      <c r="CX18" t="s">
        <v>200</v>
      </c>
      <c r="CY18" t="s">
        <v>201</v>
      </c>
    </row>
    <row r="19" spans="1:103">
      <c r="A19">
        <v>114012905743</v>
      </c>
      <c r="B19">
        <v>420113149</v>
      </c>
      <c r="C19" s="1">
        <v>44669.641435185185</v>
      </c>
      <c r="D19" s="1">
        <v>44669.651493055557</v>
      </c>
      <c r="E19" t="s">
        <v>499</v>
      </c>
      <c r="J19" t="s">
        <v>25</v>
      </c>
      <c r="M19">
        <v>66</v>
      </c>
      <c r="N19">
        <v>170</v>
      </c>
      <c r="O19" t="s">
        <v>69</v>
      </c>
      <c r="W19" t="s">
        <v>501</v>
      </c>
      <c r="AC19" t="s">
        <v>46</v>
      </c>
      <c r="AH19" t="s">
        <v>44</v>
      </c>
      <c r="AJ19" t="s">
        <v>46</v>
      </c>
      <c r="AO19" t="s">
        <v>47</v>
      </c>
      <c r="AT19" t="s">
        <v>50</v>
      </c>
      <c r="AZ19" t="s">
        <v>47</v>
      </c>
      <c r="BG19" t="s">
        <v>57</v>
      </c>
      <c r="BS19" t="s">
        <v>47</v>
      </c>
      <c r="BU19" t="s">
        <v>46</v>
      </c>
      <c r="CB19" t="s">
        <v>47</v>
      </c>
      <c r="CD19" t="s">
        <v>46</v>
      </c>
      <c r="CK19" t="s">
        <v>47</v>
      </c>
      <c r="CM19" t="s">
        <v>46</v>
      </c>
      <c r="CQ19" t="s">
        <v>58</v>
      </c>
      <c r="CR19" t="s">
        <v>502</v>
      </c>
      <c r="CS19" t="s">
        <v>69</v>
      </c>
      <c r="CU19">
        <v>47000</v>
      </c>
      <c r="CX19" t="s">
        <v>503</v>
      </c>
      <c r="CY19" t="s">
        <v>504</v>
      </c>
    </row>
    <row r="20" spans="1:103">
      <c r="A20">
        <v>114012903368</v>
      </c>
      <c r="B20">
        <v>420113149</v>
      </c>
      <c r="C20" s="1">
        <v>44669.640451388892</v>
      </c>
      <c r="D20" s="1">
        <v>44669.648692129631</v>
      </c>
      <c r="E20" t="s">
        <v>203</v>
      </c>
      <c r="J20" t="s">
        <v>25</v>
      </c>
      <c r="K20" t="s">
        <v>26</v>
      </c>
      <c r="M20">
        <v>170</v>
      </c>
      <c r="N20">
        <v>170</v>
      </c>
      <c r="O20" t="s">
        <v>69</v>
      </c>
      <c r="U20" t="s">
        <v>36</v>
      </c>
      <c r="X20" t="s">
        <v>40</v>
      </c>
      <c r="AA20" t="s">
        <v>44</v>
      </c>
      <c r="AD20" t="s">
        <v>204</v>
      </c>
      <c r="AE20" t="s">
        <v>40</v>
      </c>
      <c r="AH20" t="s">
        <v>44</v>
      </c>
      <c r="AL20" t="s">
        <v>40</v>
      </c>
      <c r="AO20" t="s">
        <v>47</v>
      </c>
      <c r="AT20" t="s">
        <v>50</v>
      </c>
      <c r="AW20" t="s">
        <v>40</v>
      </c>
      <c r="AZ20" t="s">
        <v>47</v>
      </c>
      <c r="BE20" t="s">
        <v>55</v>
      </c>
      <c r="BH20" t="s">
        <v>40</v>
      </c>
      <c r="BK20" t="s">
        <v>47</v>
      </c>
      <c r="BP20" t="s">
        <v>40</v>
      </c>
      <c r="BS20" t="s">
        <v>47</v>
      </c>
      <c r="BY20" t="s">
        <v>40</v>
      </c>
      <c r="CB20" t="s">
        <v>47</v>
      </c>
      <c r="CH20" t="s">
        <v>40</v>
      </c>
      <c r="CK20" t="s">
        <v>47</v>
      </c>
      <c r="CQ20" t="s">
        <v>69</v>
      </c>
      <c r="CS20" t="s">
        <v>69</v>
      </c>
      <c r="CU20">
        <v>47</v>
      </c>
      <c r="CV20" t="s">
        <v>205</v>
      </c>
      <c r="CX20" t="s">
        <v>206</v>
      </c>
      <c r="CY20" t="s">
        <v>207</v>
      </c>
    </row>
    <row r="21" spans="1:103">
      <c r="A21">
        <v>114012899099</v>
      </c>
      <c r="B21">
        <v>420113149</v>
      </c>
      <c r="C21" s="1">
        <v>44669.637118055558</v>
      </c>
      <c r="D21" s="1">
        <v>44669.642835648148</v>
      </c>
      <c r="E21" t="s">
        <v>208</v>
      </c>
      <c r="J21" t="s">
        <v>25</v>
      </c>
      <c r="K21" t="s">
        <v>26</v>
      </c>
      <c r="M21">
        <v>500</v>
      </c>
      <c r="N21">
        <v>290</v>
      </c>
      <c r="O21" t="s">
        <v>31</v>
      </c>
      <c r="P21" t="s">
        <v>209</v>
      </c>
      <c r="Q21" t="s">
        <v>32</v>
      </c>
      <c r="X21" t="s">
        <v>40</v>
      </c>
      <c r="AA21" t="s">
        <v>44</v>
      </c>
      <c r="AE21" t="s">
        <v>40</v>
      </c>
      <c r="AF21" t="s">
        <v>41</v>
      </c>
      <c r="AH21" t="s">
        <v>44</v>
      </c>
      <c r="AL21" t="s">
        <v>40</v>
      </c>
      <c r="AM21" t="s">
        <v>41</v>
      </c>
      <c r="AO21" t="s">
        <v>47</v>
      </c>
      <c r="AT21" t="s">
        <v>50</v>
      </c>
      <c r="AW21" t="s">
        <v>40</v>
      </c>
      <c r="AX21" t="s">
        <v>41</v>
      </c>
      <c r="AZ21" t="s">
        <v>47</v>
      </c>
      <c r="BG21" t="s">
        <v>57</v>
      </c>
      <c r="BP21" t="s">
        <v>40</v>
      </c>
      <c r="BQ21" t="s">
        <v>41</v>
      </c>
      <c r="BS21" t="s">
        <v>47</v>
      </c>
      <c r="BY21" t="s">
        <v>40</v>
      </c>
      <c r="BZ21" t="s">
        <v>41</v>
      </c>
      <c r="CB21" t="s">
        <v>47</v>
      </c>
      <c r="CH21" t="s">
        <v>40</v>
      </c>
      <c r="CI21" t="s">
        <v>41</v>
      </c>
      <c r="CK21" t="s">
        <v>47</v>
      </c>
      <c r="CQ21" t="s">
        <v>69</v>
      </c>
      <c r="CS21" t="s">
        <v>69</v>
      </c>
      <c r="CU21">
        <v>24</v>
      </c>
      <c r="CX21" t="s">
        <v>210</v>
      </c>
      <c r="CY21" t="s">
        <v>211</v>
      </c>
    </row>
    <row r="22" spans="1:103">
      <c r="A22">
        <v>114012898523</v>
      </c>
      <c r="B22">
        <v>420113149</v>
      </c>
      <c r="C22" s="1">
        <v>44669.606874999998</v>
      </c>
      <c r="D22" s="1">
        <v>44669.641979166663</v>
      </c>
      <c r="E22" t="s">
        <v>213</v>
      </c>
      <c r="J22" t="s">
        <v>25</v>
      </c>
      <c r="K22" t="s">
        <v>26</v>
      </c>
      <c r="L22" t="s">
        <v>27</v>
      </c>
      <c r="M22" t="s">
        <v>214</v>
      </c>
      <c r="N22">
        <v>73</v>
      </c>
      <c r="O22" t="s">
        <v>31</v>
      </c>
      <c r="P22" t="s">
        <v>215</v>
      </c>
      <c r="Q22" t="s">
        <v>32</v>
      </c>
      <c r="R22" t="s">
        <v>33</v>
      </c>
      <c r="S22" t="s">
        <v>34</v>
      </c>
      <c r="U22" t="s">
        <v>36</v>
      </c>
      <c r="V22" t="s">
        <v>37</v>
      </c>
      <c r="X22" t="s">
        <v>40</v>
      </c>
      <c r="Y22" t="s">
        <v>41</v>
      </c>
      <c r="AA22" t="s">
        <v>44</v>
      </c>
      <c r="AC22" t="s">
        <v>46</v>
      </c>
      <c r="AD22" t="s">
        <v>216</v>
      </c>
      <c r="AE22" t="s">
        <v>40</v>
      </c>
      <c r="AH22" t="s">
        <v>44</v>
      </c>
      <c r="AJ22" t="s">
        <v>46</v>
      </c>
      <c r="AK22" t="s">
        <v>216</v>
      </c>
      <c r="AL22" t="s">
        <v>40</v>
      </c>
      <c r="AO22" t="s">
        <v>47</v>
      </c>
      <c r="AP22" t="s">
        <v>46</v>
      </c>
      <c r="AR22" t="s">
        <v>49</v>
      </c>
      <c r="AS22" t="s">
        <v>217</v>
      </c>
      <c r="AT22" t="s">
        <v>50</v>
      </c>
      <c r="AU22" t="s">
        <v>51</v>
      </c>
      <c r="AW22" t="s">
        <v>40</v>
      </c>
      <c r="AZ22" t="s">
        <v>47</v>
      </c>
      <c r="BB22" t="s">
        <v>46</v>
      </c>
      <c r="BC22" t="s">
        <v>54</v>
      </c>
      <c r="BD22" t="s">
        <v>218</v>
      </c>
      <c r="BF22" t="s">
        <v>56</v>
      </c>
      <c r="BG22" t="s">
        <v>57</v>
      </c>
      <c r="BH22" t="s">
        <v>40</v>
      </c>
      <c r="BK22" t="s">
        <v>47</v>
      </c>
      <c r="BM22" t="s">
        <v>46</v>
      </c>
      <c r="BN22" t="s">
        <v>54</v>
      </c>
      <c r="BO22" t="s">
        <v>220</v>
      </c>
      <c r="BP22" t="s">
        <v>40</v>
      </c>
      <c r="BS22" t="s">
        <v>47</v>
      </c>
      <c r="BU22" t="s">
        <v>46</v>
      </c>
      <c r="BW22" t="s">
        <v>49</v>
      </c>
      <c r="BX22" t="s">
        <v>221</v>
      </c>
      <c r="BY22" t="s">
        <v>40</v>
      </c>
      <c r="CB22" t="s">
        <v>47</v>
      </c>
      <c r="CD22" t="s">
        <v>46</v>
      </c>
      <c r="CF22" t="s">
        <v>49</v>
      </c>
      <c r="CG22" t="s">
        <v>222</v>
      </c>
      <c r="CH22" t="s">
        <v>40</v>
      </c>
      <c r="CK22" t="s">
        <v>47</v>
      </c>
      <c r="CM22" t="s">
        <v>46</v>
      </c>
      <c r="CO22" t="s">
        <v>49</v>
      </c>
      <c r="CP22" t="s">
        <v>220</v>
      </c>
      <c r="CQ22" t="s">
        <v>58</v>
      </c>
      <c r="CR22" t="s">
        <v>223</v>
      </c>
      <c r="CS22" t="s">
        <v>58</v>
      </c>
      <c r="CT22" t="s">
        <v>224</v>
      </c>
      <c r="CU22" t="s">
        <v>225</v>
      </c>
      <c r="CX22" t="s">
        <v>226</v>
      </c>
      <c r="CY22" t="s">
        <v>227</v>
      </c>
    </row>
    <row r="23" spans="1:103">
      <c r="A23">
        <v>114012797097</v>
      </c>
      <c r="B23">
        <v>420113149</v>
      </c>
      <c r="C23" s="1">
        <v>44669.50922453704</v>
      </c>
      <c r="D23" s="1">
        <v>44669.639560185184</v>
      </c>
      <c r="E23" t="s">
        <v>229</v>
      </c>
      <c r="J23" t="s">
        <v>25</v>
      </c>
      <c r="M23">
        <v>280</v>
      </c>
      <c r="N23">
        <v>280</v>
      </c>
      <c r="O23" t="s">
        <v>69</v>
      </c>
      <c r="R23" t="s">
        <v>33</v>
      </c>
      <c r="S23" t="s">
        <v>34</v>
      </c>
      <c r="V23" t="s">
        <v>37</v>
      </c>
      <c r="X23" t="s">
        <v>40</v>
      </c>
      <c r="Z23" t="s">
        <v>42</v>
      </c>
      <c r="AA23" t="s">
        <v>44</v>
      </c>
      <c r="AE23" t="s">
        <v>40</v>
      </c>
      <c r="AG23" t="s">
        <v>42</v>
      </c>
      <c r="AH23" t="s">
        <v>44</v>
      </c>
      <c r="AL23" t="s">
        <v>40</v>
      </c>
      <c r="AM23" t="s">
        <v>41</v>
      </c>
      <c r="AO23" t="s">
        <v>47</v>
      </c>
      <c r="AT23" t="s">
        <v>50</v>
      </c>
      <c r="AW23" t="s">
        <v>40</v>
      </c>
      <c r="AY23" t="s">
        <v>42</v>
      </c>
      <c r="AZ23" t="s">
        <v>47</v>
      </c>
      <c r="BG23" t="s">
        <v>57</v>
      </c>
      <c r="BP23" t="s">
        <v>40</v>
      </c>
      <c r="BR23" t="s">
        <v>42</v>
      </c>
      <c r="BS23" t="s">
        <v>47</v>
      </c>
      <c r="BY23" t="s">
        <v>40</v>
      </c>
      <c r="CA23" t="s">
        <v>42</v>
      </c>
      <c r="CB23" t="s">
        <v>47</v>
      </c>
      <c r="CH23" t="s">
        <v>40</v>
      </c>
      <c r="CI23" t="s">
        <v>41</v>
      </c>
      <c r="CK23" t="s">
        <v>47</v>
      </c>
      <c r="CQ23" t="s">
        <v>69</v>
      </c>
      <c r="CS23" t="s">
        <v>69</v>
      </c>
      <c r="CU23" t="s">
        <v>230</v>
      </c>
    </row>
    <row r="24" spans="1:103">
      <c r="A24">
        <v>114012890257</v>
      </c>
      <c r="B24">
        <v>420113149</v>
      </c>
      <c r="C24" s="1">
        <v>44669.600740740738</v>
      </c>
      <c r="D24" s="1">
        <v>44669.631331018521</v>
      </c>
      <c r="E24" t="s">
        <v>231</v>
      </c>
      <c r="J24" t="s">
        <v>25</v>
      </c>
      <c r="K24" t="s">
        <v>26</v>
      </c>
      <c r="L24" t="s">
        <v>27</v>
      </c>
      <c r="M24">
        <v>137</v>
      </c>
      <c r="N24">
        <v>137</v>
      </c>
      <c r="O24" t="s">
        <v>69</v>
      </c>
      <c r="Q24" t="s">
        <v>32</v>
      </c>
      <c r="V24" t="s">
        <v>37</v>
      </c>
      <c r="X24" t="s">
        <v>40</v>
      </c>
      <c r="Y24" t="s">
        <v>41</v>
      </c>
      <c r="AA24" t="s">
        <v>44</v>
      </c>
      <c r="AE24" t="s">
        <v>40</v>
      </c>
      <c r="AF24" t="s">
        <v>41</v>
      </c>
      <c r="AH24" t="s">
        <v>44</v>
      </c>
      <c r="AL24" t="s">
        <v>40</v>
      </c>
      <c r="AM24" t="s">
        <v>41</v>
      </c>
      <c r="AO24" t="s">
        <v>47</v>
      </c>
      <c r="AT24" t="s">
        <v>50</v>
      </c>
      <c r="AU24" t="s">
        <v>51</v>
      </c>
      <c r="AW24" t="s">
        <v>40</v>
      </c>
      <c r="AX24" t="s">
        <v>41</v>
      </c>
      <c r="AZ24" t="s">
        <v>47</v>
      </c>
      <c r="BC24" t="s">
        <v>54</v>
      </c>
      <c r="BE24" t="s">
        <v>55</v>
      </c>
      <c r="BH24" t="s">
        <v>40</v>
      </c>
      <c r="BI24" t="s">
        <v>41</v>
      </c>
      <c r="BK24" t="s">
        <v>47</v>
      </c>
      <c r="BP24" t="s">
        <v>40</v>
      </c>
      <c r="BQ24" t="s">
        <v>41</v>
      </c>
      <c r="BS24" t="s">
        <v>47</v>
      </c>
      <c r="BY24" t="s">
        <v>40</v>
      </c>
      <c r="BZ24" t="s">
        <v>41</v>
      </c>
      <c r="CB24" t="s">
        <v>47</v>
      </c>
      <c r="CH24" t="s">
        <v>40</v>
      </c>
      <c r="CI24" t="s">
        <v>41</v>
      </c>
      <c r="CK24" t="s">
        <v>47</v>
      </c>
      <c r="CQ24" t="s">
        <v>69</v>
      </c>
      <c r="CS24" t="s">
        <v>69</v>
      </c>
      <c r="CU24" t="s">
        <v>232</v>
      </c>
    </row>
    <row r="25" spans="1:103">
      <c r="A25">
        <v>114012874721</v>
      </c>
      <c r="B25">
        <v>420113149</v>
      </c>
      <c r="C25" s="1">
        <v>44669.528391203705</v>
      </c>
      <c r="D25" s="1">
        <v>44669.611226851855</v>
      </c>
      <c r="E25" t="s">
        <v>233</v>
      </c>
      <c r="J25" t="s">
        <v>25</v>
      </c>
      <c r="K25" t="s">
        <v>26</v>
      </c>
      <c r="M25">
        <v>100</v>
      </c>
      <c r="N25">
        <v>40</v>
      </c>
      <c r="O25" t="s">
        <v>31</v>
      </c>
      <c r="P25" t="s">
        <v>234</v>
      </c>
      <c r="W25" t="s">
        <v>235</v>
      </c>
      <c r="AA25" t="s">
        <v>44</v>
      </c>
      <c r="AC25" t="s">
        <v>46</v>
      </c>
      <c r="AH25" t="s">
        <v>44</v>
      </c>
      <c r="AJ25" t="s">
        <v>46</v>
      </c>
      <c r="AO25" t="s">
        <v>47</v>
      </c>
      <c r="AS25" t="s">
        <v>236</v>
      </c>
      <c r="AT25" t="s">
        <v>50</v>
      </c>
      <c r="AU25" t="s">
        <v>51</v>
      </c>
      <c r="AZ25" t="s">
        <v>47</v>
      </c>
      <c r="BB25" t="s">
        <v>46</v>
      </c>
      <c r="BE25" t="s">
        <v>55</v>
      </c>
      <c r="BF25" t="s">
        <v>56</v>
      </c>
      <c r="BK25" t="s">
        <v>47</v>
      </c>
      <c r="BM25" t="s">
        <v>46</v>
      </c>
      <c r="BS25" t="s">
        <v>47</v>
      </c>
      <c r="BU25" t="s">
        <v>46</v>
      </c>
      <c r="CB25" t="s">
        <v>47</v>
      </c>
      <c r="CD25" t="s">
        <v>46</v>
      </c>
      <c r="CK25" t="s">
        <v>47</v>
      </c>
      <c r="CM25" t="s">
        <v>46</v>
      </c>
      <c r="CQ25" t="s">
        <v>69</v>
      </c>
      <c r="CS25" t="s">
        <v>69</v>
      </c>
      <c r="CU25" t="s">
        <v>237</v>
      </c>
      <c r="CV25">
        <v>21111</v>
      </c>
      <c r="CX25" t="s">
        <v>238</v>
      </c>
      <c r="CY25" t="s">
        <v>239</v>
      </c>
    </row>
    <row r="26" spans="1:103">
      <c r="A26">
        <v>114012874268</v>
      </c>
      <c r="B26">
        <v>420113149</v>
      </c>
      <c r="C26" s="1">
        <v>44669.601944444446</v>
      </c>
      <c r="D26" s="1">
        <v>44669.610567129632</v>
      </c>
      <c r="E26" t="s">
        <v>241</v>
      </c>
      <c r="J26" t="s">
        <v>25</v>
      </c>
      <c r="K26" t="s">
        <v>26</v>
      </c>
      <c r="M26" t="s">
        <v>242</v>
      </c>
      <c r="N26" t="s">
        <v>596</v>
      </c>
      <c r="O26" t="s">
        <v>69</v>
      </c>
      <c r="Q26" t="s">
        <v>32</v>
      </c>
      <c r="U26" t="s">
        <v>36</v>
      </c>
      <c r="W26" t="s">
        <v>243</v>
      </c>
      <c r="X26" t="s">
        <v>40</v>
      </c>
      <c r="Z26" t="s">
        <v>42</v>
      </c>
      <c r="AA26" t="s">
        <v>44</v>
      </c>
      <c r="AC26" t="s">
        <v>46</v>
      </c>
      <c r="AD26" t="s">
        <v>244</v>
      </c>
      <c r="AE26" t="s">
        <v>40</v>
      </c>
      <c r="AG26" t="s">
        <v>42</v>
      </c>
      <c r="AH26" t="s">
        <v>44</v>
      </c>
      <c r="AJ26" t="s">
        <v>46</v>
      </c>
      <c r="AL26" t="s">
        <v>40</v>
      </c>
      <c r="AN26" t="s">
        <v>42</v>
      </c>
      <c r="AO26" t="s">
        <v>47</v>
      </c>
      <c r="AP26" t="s">
        <v>46</v>
      </c>
      <c r="AR26" t="s">
        <v>49</v>
      </c>
      <c r="AV26" t="s">
        <v>52</v>
      </c>
      <c r="BG26" t="s">
        <v>57</v>
      </c>
      <c r="BP26" t="s">
        <v>40</v>
      </c>
      <c r="BR26" t="s">
        <v>42</v>
      </c>
      <c r="BT26" t="s">
        <v>53</v>
      </c>
      <c r="BY26" t="s">
        <v>40</v>
      </c>
      <c r="CA26" t="s">
        <v>42</v>
      </c>
      <c r="CC26" t="s">
        <v>53</v>
      </c>
      <c r="CH26" t="s">
        <v>40</v>
      </c>
      <c r="CJ26" t="s">
        <v>42</v>
      </c>
      <c r="CL26" t="s">
        <v>53</v>
      </c>
      <c r="CQ26" t="s">
        <v>58</v>
      </c>
      <c r="CR26" t="s">
        <v>245</v>
      </c>
      <c r="CS26" t="s">
        <v>69</v>
      </c>
      <c r="CU26">
        <v>30</v>
      </c>
      <c r="CX26" t="s">
        <v>246</v>
      </c>
      <c r="CY26" t="s">
        <v>247</v>
      </c>
    </row>
    <row r="27" spans="1:103">
      <c r="A27">
        <v>114012872943</v>
      </c>
      <c r="B27">
        <v>420113149</v>
      </c>
      <c r="C27" s="1">
        <v>44669.602337962962</v>
      </c>
      <c r="D27" s="1">
        <v>44669.608599537038</v>
      </c>
      <c r="E27" t="s">
        <v>249</v>
      </c>
      <c r="J27" t="s">
        <v>25</v>
      </c>
      <c r="M27">
        <v>267</v>
      </c>
      <c r="N27">
        <v>167</v>
      </c>
      <c r="O27" t="s">
        <v>69</v>
      </c>
      <c r="U27" t="s">
        <v>36</v>
      </c>
      <c r="V27" t="s">
        <v>37</v>
      </c>
      <c r="X27" t="s">
        <v>40</v>
      </c>
      <c r="AA27" t="s">
        <v>44</v>
      </c>
      <c r="AC27" t="s">
        <v>46</v>
      </c>
      <c r="AE27" t="s">
        <v>40</v>
      </c>
      <c r="AH27" t="s">
        <v>44</v>
      </c>
      <c r="AJ27" t="s">
        <v>46</v>
      </c>
      <c r="AL27" t="s">
        <v>40</v>
      </c>
      <c r="AO27" t="s">
        <v>47</v>
      </c>
      <c r="AP27" t="s">
        <v>46</v>
      </c>
      <c r="AR27" t="s">
        <v>49</v>
      </c>
      <c r="AT27" t="s">
        <v>50</v>
      </c>
      <c r="AU27" t="s">
        <v>51</v>
      </c>
      <c r="AW27" t="s">
        <v>40</v>
      </c>
      <c r="AZ27" t="s">
        <v>47</v>
      </c>
      <c r="BB27" t="s">
        <v>46</v>
      </c>
      <c r="BC27" t="s">
        <v>54</v>
      </c>
      <c r="BE27" t="s">
        <v>55</v>
      </c>
      <c r="BF27" t="s">
        <v>56</v>
      </c>
      <c r="BH27" t="s">
        <v>40</v>
      </c>
      <c r="BK27" t="s">
        <v>47</v>
      </c>
      <c r="BM27" t="s">
        <v>46</v>
      </c>
      <c r="BQ27" t="s">
        <v>41</v>
      </c>
      <c r="BS27" t="s">
        <v>47</v>
      </c>
      <c r="BU27" t="s">
        <v>46</v>
      </c>
      <c r="BZ27" t="s">
        <v>41</v>
      </c>
      <c r="CB27" t="s">
        <v>47</v>
      </c>
      <c r="CD27" t="s">
        <v>46</v>
      </c>
      <c r="CI27" t="s">
        <v>41</v>
      </c>
      <c r="CK27" t="s">
        <v>47</v>
      </c>
      <c r="CM27" t="s">
        <v>46</v>
      </c>
      <c r="CS27" t="s">
        <v>69</v>
      </c>
      <c r="CU27" t="s">
        <v>250</v>
      </c>
      <c r="CX27" t="s">
        <v>251</v>
      </c>
      <c r="CY27" t="s">
        <v>252</v>
      </c>
    </row>
    <row r="28" spans="1:103">
      <c r="A28">
        <v>114006619847</v>
      </c>
      <c r="B28">
        <v>420113149</v>
      </c>
      <c r="C28" s="1">
        <v>44656.6330787037</v>
      </c>
      <c r="D28" s="1">
        <v>44669.556620370371</v>
      </c>
      <c r="E28" t="s">
        <v>254</v>
      </c>
      <c r="J28" t="s">
        <v>25</v>
      </c>
      <c r="M28">
        <v>44</v>
      </c>
      <c r="N28">
        <v>44</v>
      </c>
      <c r="O28" t="s">
        <v>31</v>
      </c>
      <c r="P28" t="s">
        <v>255</v>
      </c>
      <c r="R28" t="s">
        <v>33</v>
      </c>
      <c r="S28" t="s">
        <v>34</v>
      </c>
      <c r="V28" t="s">
        <v>37</v>
      </c>
      <c r="AA28" t="s">
        <v>44</v>
      </c>
      <c r="AC28" t="s">
        <v>46</v>
      </c>
      <c r="AH28" t="s">
        <v>44</v>
      </c>
      <c r="AJ28" t="s">
        <v>46</v>
      </c>
      <c r="AO28" t="s">
        <v>47</v>
      </c>
      <c r="AP28" t="s">
        <v>46</v>
      </c>
      <c r="AQ28" t="s">
        <v>48</v>
      </c>
      <c r="AU28" t="s">
        <v>51</v>
      </c>
      <c r="AZ28" t="s">
        <v>47</v>
      </c>
      <c r="BB28" t="s">
        <v>46</v>
      </c>
      <c r="BD28" t="s">
        <v>256</v>
      </c>
      <c r="BF28" t="s">
        <v>56</v>
      </c>
      <c r="BK28" t="s">
        <v>47</v>
      </c>
      <c r="BM28" t="s">
        <v>46</v>
      </c>
      <c r="BN28" t="s">
        <v>54</v>
      </c>
      <c r="BO28" t="s">
        <v>257</v>
      </c>
      <c r="BS28" t="s">
        <v>47</v>
      </c>
      <c r="BU28" t="s">
        <v>46</v>
      </c>
      <c r="BV28" t="s">
        <v>48</v>
      </c>
      <c r="BX28" t="s">
        <v>258</v>
      </c>
      <c r="CB28" t="s">
        <v>47</v>
      </c>
      <c r="CD28" t="s">
        <v>46</v>
      </c>
      <c r="CE28" t="s">
        <v>48</v>
      </c>
      <c r="CG28" t="s">
        <v>258</v>
      </c>
      <c r="CK28" t="s">
        <v>47</v>
      </c>
      <c r="CM28" t="s">
        <v>46</v>
      </c>
      <c r="CN28" t="s">
        <v>48</v>
      </c>
      <c r="CP28" t="s">
        <v>259</v>
      </c>
      <c r="CQ28" t="s">
        <v>58</v>
      </c>
      <c r="CR28" t="s">
        <v>260</v>
      </c>
      <c r="CS28" t="s">
        <v>69</v>
      </c>
      <c r="CU28">
        <v>16</v>
      </c>
      <c r="CX28" t="s">
        <v>261</v>
      </c>
      <c r="CY28" t="s">
        <v>262</v>
      </c>
    </row>
    <row r="29" spans="1:103">
      <c r="A29">
        <v>114012829224</v>
      </c>
      <c r="B29">
        <v>420113149</v>
      </c>
      <c r="C29" s="1">
        <v>44669.534675925926</v>
      </c>
      <c r="D29" s="1">
        <v>44669.551423611112</v>
      </c>
      <c r="E29" t="s">
        <v>264</v>
      </c>
      <c r="J29" t="s">
        <v>25</v>
      </c>
      <c r="K29" t="s">
        <v>26</v>
      </c>
      <c r="M29">
        <v>120</v>
      </c>
      <c r="N29">
        <v>120</v>
      </c>
      <c r="O29" t="s">
        <v>69</v>
      </c>
      <c r="U29" t="s">
        <v>36</v>
      </c>
      <c r="V29" t="s">
        <v>37</v>
      </c>
      <c r="X29" t="s">
        <v>40</v>
      </c>
      <c r="Y29" t="s">
        <v>41</v>
      </c>
      <c r="AA29" t="s">
        <v>44</v>
      </c>
      <c r="AC29" t="s">
        <v>46</v>
      </c>
      <c r="AE29" t="s">
        <v>40</v>
      </c>
      <c r="AF29" t="s">
        <v>41</v>
      </c>
      <c r="AH29" t="s">
        <v>44</v>
      </c>
      <c r="AJ29" t="s">
        <v>46</v>
      </c>
      <c r="AL29" t="s">
        <v>40</v>
      </c>
      <c r="AM29" t="s">
        <v>41</v>
      </c>
      <c r="AO29" t="s">
        <v>47</v>
      </c>
      <c r="AP29" t="s">
        <v>46</v>
      </c>
      <c r="AR29" t="s">
        <v>49</v>
      </c>
      <c r="AT29" t="s">
        <v>50</v>
      </c>
      <c r="AU29" t="s">
        <v>51</v>
      </c>
      <c r="AW29" t="s">
        <v>40</v>
      </c>
      <c r="AX29" t="s">
        <v>41</v>
      </c>
      <c r="AZ29" t="s">
        <v>47</v>
      </c>
      <c r="BB29" t="s">
        <v>46</v>
      </c>
      <c r="BG29" t="s">
        <v>57</v>
      </c>
      <c r="BP29" t="s">
        <v>40</v>
      </c>
      <c r="BQ29" t="s">
        <v>41</v>
      </c>
      <c r="BS29" t="s">
        <v>47</v>
      </c>
      <c r="BU29" t="s">
        <v>46</v>
      </c>
      <c r="BW29" t="s">
        <v>49</v>
      </c>
      <c r="BY29" t="s">
        <v>40</v>
      </c>
      <c r="BZ29" t="s">
        <v>41</v>
      </c>
      <c r="CB29" t="s">
        <v>47</v>
      </c>
      <c r="CD29" t="s">
        <v>46</v>
      </c>
      <c r="CF29" t="s">
        <v>49</v>
      </c>
      <c r="CH29" t="s">
        <v>40</v>
      </c>
      <c r="CI29" t="s">
        <v>41</v>
      </c>
      <c r="CK29" t="s">
        <v>47</v>
      </c>
      <c r="CM29" t="s">
        <v>46</v>
      </c>
      <c r="CO29" t="s">
        <v>49</v>
      </c>
      <c r="CQ29" t="s">
        <v>58</v>
      </c>
      <c r="CR29" t="s">
        <v>265</v>
      </c>
      <c r="CS29" t="s">
        <v>69</v>
      </c>
      <c r="CU29">
        <v>10</v>
      </c>
      <c r="CX29" t="s">
        <v>266</v>
      </c>
      <c r="CY29" t="s">
        <v>267</v>
      </c>
    </row>
    <row r="30" spans="1:103">
      <c r="A30">
        <v>114012811669</v>
      </c>
      <c r="B30">
        <v>420113149</v>
      </c>
      <c r="C30" s="1">
        <v>44669.513773148145</v>
      </c>
      <c r="D30" s="1">
        <v>44669.529074074075</v>
      </c>
      <c r="E30" t="s">
        <v>268</v>
      </c>
      <c r="J30" t="s">
        <v>25</v>
      </c>
      <c r="M30">
        <v>30</v>
      </c>
      <c r="N30">
        <v>30</v>
      </c>
      <c r="O30" t="s">
        <v>69</v>
      </c>
      <c r="U30" t="s">
        <v>36</v>
      </c>
      <c r="V30" t="s">
        <v>37</v>
      </c>
      <c r="AA30" t="s">
        <v>44</v>
      </c>
      <c r="AH30" t="s">
        <v>44</v>
      </c>
      <c r="AO30" t="s">
        <v>47</v>
      </c>
      <c r="AT30" t="s">
        <v>50</v>
      </c>
      <c r="AZ30" t="s">
        <v>47</v>
      </c>
      <c r="BE30" t="s">
        <v>55</v>
      </c>
      <c r="BK30" t="s">
        <v>47</v>
      </c>
      <c r="BS30" t="s">
        <v>47</v>
      </c>
      <c r="CB30" t="s">
        <v>47</v>
      </c>
      <c r="CK30" t="s">
        <v>47</v>
      </c>
      <c r="CQ30" t="s">
        <v>69</v>
      </c>
      <c r="CS30" t="s">
        <v>69</v>
      </c>
      <c r="CU30">
        <v>47</v>
      </c>
      <c r="CV30">
        <v>157</v>
      </c>
      <c r="CX30" t="s">
        <v>269</v>
      </c>
      <c r="CY30" t="s">
        <v>270</v>
      </c>
    </row>
    <row r="31" spans="1:103">
      <c r="A31">
        <v>114012811408</v>
      </c>
      <c r="B31">
        <v>420113149</v>
      </c>
      <c r="C31" s="1">
        <v>44669.507986111108</v>
      </c>
      <c r="D31" s="1">
        <v>44669.528761574074</v>
      </c>
      <c r="E31" t="s">
        <v>272</v>
      </c>
      <c r="J31" t="s">
        <v>25</v>
      </c>
      <c r="K31" t="s">
        <v>26</v>
      </c>
      <c r="L31" t="s">
        <v>27</v>
      </c>
      <c r="M31">
        <v>6394</v>
      </c>
      <c r="N31">
        <v>6394</v>
      </c>
      <c r="O31" t="s">
        <v>31</v>
      </c>
      <c r="P31" t="s">
        <v>273</v>
      </c>
      <c r="Q31" t="s">
        <v>32</v>
      </c>
      <c r="X31" t="s">
        <v>40</v>
      </c>
      <c r="Z31" t="s">
        <v>42</v>
      </c>
      <c r="AE31" t="s">
        <v>40</v>
      </c>
      <c r="AL31" t="s">
        <v>40</v>
      </c>
      <c r="AT31" t="s">
        <v>50</v>
      </c>
      <c r="AU31" t="s">
        <v>51</v>
      </c>
      <c r="AW31" t="s">
        <v>40</v>
      </c>
      <c r="BE31" t="s">
        <v>55</v>
      </c>
      <c r="BF31" t="s">
        <v>56</v>
      </c>
      <c r="BH31" t="s">
        <v>40</v>
      </c>
      <c r="BP31" t="s">
        <v>40</v>
      </c>
      <c r="BS31" t="s">
        <v>47</v>
      </c>
      <c r="BY31" t="s">
        <v>40</v>
      </c>
      <c r="CH31" t="s">
        <v>40</v>
      </c>
      <c r="CQ31" t="s">
        <v>58</v>
      </c>
      <c r="CR31" t="s">
        <v>274</v>
      </c>
      <c r="CS31" t="s">
        <v>69</v>
      </c>
      <c r="CU31">
        <v>17</v>
      </c>
      <c r="CX31" t="s">
        <v>275</v>
      </c>
      <c r="CY31" t="s">
        <v>276</v>
      </c>
    </row>
    <row r="32" spans="1:103">
      <c r="A32">
        <v>114012810603</v>
      </c>
      <c r="B32">
        <v>420113149</v>
      </c>
      <c r="C32" s="1">
        <v>44669.515960648147</v>
      </c>
      <c r="D32" s="1">
        <v>44669.527673611112</v>
      </c>
      <c r="E32" t="s">
        <v>279</v>
      </c>
      <c r="J32" t="s">
        <v>25</v>
      </c>
      <c r="K32" t="s">
        <v>26</v>
      </c>
      <c r="M32">
        <v>850</v>
      </c>
      <c r="O32" t="s">
        <v>69</v>
      </c>
      <c r="R32" t="s">
        <v>33</v>
      </c>
      <c r="S32" t="s">
        <v>34</v>
      </c>
      <c r="V32" t="s">
        <v>37</v>
      </c>
      <c r="X32" t="s">
        <v>40</v>
      </c>
      <c r="Z32" t="s">
        <v>42</v>
      </c>
      <c r="AA32" t="s">
        <v>44</v>
      </c>
      <c r="AC32" t="s">
        <v>46</v>
      </c>
      <c r="AE32" t="s">
        <v>40</v>
      </c>
      <c r="AG32" t="s">
        <v>42</v>
      </c>
      <c r="AH32" t="s">
        <v>44</v>
      </c>
      <c r="AO32" t="s">
        <v>47</v>
      </c>
      <c r="AT32" t="s">
        <v>50</v>
      </c>
      <c r="AU32" t="s">
        <v>51</v>
      </c>
      <c r="AZ32" t="s">
        <v>47</v>
      </c>
      <c r="BF32" t="s">
        <v>56</v>
      </c>
      <c r="BG32" t="s">
        <v>57</v>
      </c>
      <c r="BK32" t="s">
        <v>47</v>
      </c>
      <c r="BS32" t="s">
        <v>47</v>
      </c>
      <c r="BU32" t="s">
        <v>46</v>
      </c>
      <c r="CB32" t="s">
        <v>47</v>
      </c>
      <c r="CD32" t="s">
        <v>46</v>
      </c>
      <c r="CK32" t="s">
        <v>47</v>
      </c>
      <c r="CM32" t="s">
        <v>46</v>
      </c>
      <c r="CQ32" t="s">
        <v>58</v>
      </c>
      <c r="CR32" t="s">
        <v>280</v>
      </c>
      <c r="CS32" t="s">
        <v>69</v>
      </c>
      <c r="CU32">
        <v>22</v>
      </c>
      <c r="CV32" t="s">
        <v>281</v>
      </c>
      <c r="CX32" t="s">
        <v>282</v>
      </c>
      <c r="CY32" t="s">
        <v>283</v>
      </c>
    </row>
    <row r="33" spans="1:103">
      <c r="A33">
        <v>114012808518</v>
      </c>
      <c r="B33">
        <v>420113149</v>
      </c>
      <c r="C33" s="1">
        <v>44669.514201388891</v>
      </c>
      <c r="D33" s="1">
        <v>44669.525046296294</v>
      </c>
      <c r="E33" t="s">
        <v>285</v>
      </c>
      <c r="J33" t="s">
        <v>25</v>
      </c>
      <c r="M33">
        <v>11</v>
      </c>
      <c r="N33">
        <v>11</v>
      </c>
      <c r="O33" t="s">
        <v>31</v>
      </c>
      <c r="P33" t="s">
        <v>286</v>
      </c>
      <c r="U33" t="s">
        <v>36</v>
      </c>
      <c r="AA33" t="s">
        <v>44</v>
      </c>
      <c r="AC33" t="s">
        <v>46</v>
      </c>
      <c r="AH33" t="s">
        <v>44</v>
      </c>
      <c r="AJ33" t="s">
        <v>46</v>
      </c>
      <c r="AK33" t="s">
        <v>287</v>
      </c>
      <c r="AO33" t="s">
        <v>47</v>
      </c>
      <c r="AP33" t="s">
        <v>46</v>
      </c>
      <c r="AR33" t="s">
        <v>49</v>
      </c>
      <c r="AT33" t="s">
        <v>50</v>
      </c>
      <c r="AU33" t="s">
        <v>51</v>
      </c>
      <c r="AZ33" t="s">
        <v>47</v>
      </c>
      <c r="BB33" t="s">
        <v>46</v>
      </c>
      <c r="BD33" t="s">
        <v>288</v>
      </c>
      <c r="BE33" t="s">
        <v>55</v>
      </c>
      <c r="BF33" t="s">
        <v>56</v>
      </c>
      <c r="BK33" t="s">
        <v>47</v>
      </c>
      <c r="BO33" t="s">
        <v>288</v>
      </c>
      <c r="BS33" t="s">
        <v>47</v>
      </c>
      <c r="BU33" t="s">
        <v>46</v>
      </c>
      <c r="BW33" t="s">
        <v>49</v>
      </c>
      <c r="BX33" t="s">
        <v>289</v>
      </c>
      <c r="CE33" t="s">
        <v>48</v>
      </c>
      <c r="CF33" t="s">
        <v>49</v>
      </c>
      <c r="CG33" t="s">
        <v>290</v>
      </c>
      <c r="CO33" t="s">
        <v>49</v>
      </c>
      <c r="CP33" t="s">
        <v>288</v>
      </c>
      <c r="CQ33" t="s">
        <v>69</v>
      </c>
      <c r="CS33" t="s">
        <v>69</v>
      </c>
      <c r="CU33" t="s">
        <v>291</v>
      </c>
      <c r="CV33" t="s">
        <v>292</v>
      </c>
      <c r="CX33" t="s">
        <v>293</v>
      </c>
      <c r="CY33" t="s">
        <v>294</v>
      </c>
    </row>
    <row r="34" spans="1:103">
      <c r="A34">
        <v>114012799368</v>
      </c>
      <c r="B34">
        <v>420113149</v>
      </c>
      <c r="C34" s="1">
        <v>44669.509421296294</v>
      </c>
      <c r="D34" s="1">
        <v>44669.514178240737</v>
      </c>
      <c r="E34" t="s">
        <v>296</v>
      </c>
      <c r="J34" t="s">
        <v>25</v>
      </c>
      <c r="K34" t="s">
        <v>26</v>
      </c>
      <c r="M34">
        <v>1015</v>
      </c>
      <c r="O34" t="s">
        <v>31</v>
      </c>
      <c r="P34" t="s">
        <v>297</v>
      </c>
      <c r="V34" t="s">
        <v>37</v>
      </c>
      <c r="AA34" t="s">
        <v>44</v>
      </c>
      <c r="AC34" t="s">
        <v>46</v>
      </c>
      <c r="AH34" t="s">
        <v>44</v>
      </c>
      <c r="AJ34" t="s">
        <v>46</v>
      </c>
      <c r="AO34" t="s">
        <v>47</v>
      </c>
      <c r="AP34" t="s">
        <v>46</v>
      </c>
      <c r="AQ34" t="s">
        <v>48</v>
      </c>
      <c r="AT34" t="s">
        <v>50</v>
      </c>
      <c r="AU34" t="s">
        <v>51</v>
      </c>
      <c r="AZ34" t="s">
        <v>47</v>
      </c>
      <c r="BB34" t="s">
        <v>46</v>
      </c>
      <c r="BE34" t="s">
        <v>55</v>
      </c>
      <c r="BF34" t="s">
        <v>56</v>
      </c>
      <c r="BK34" t="s">
        <v>47</v>
      </c>
      <c r="BM34" t="s">
        <v>46</v>
      </c>
      <c r="BS34" t="s">
        <v>47</v>
      </c>
      <c r="BU34" t="s">
        <v>46</v>
      </c>
      <c r="BV34" t="s">
        <v>48</v>
      </c>
      <c r="CB34" t="s">
        <v>47</v>
      </c>
      <c r="CD34" t="s">
        <v>46</v>
      </c>
      <c r="CE34" t="s">
        <v>48</v>
      </c>
      <c r="CK34" t="s">
        <v>47</v>
      </c>
      <c r="CM34" t="s">
        <v>46</v>
      </c>
      <c r="CN34" t="s">
        <v>48</v>
      </c>
      <c r="CQ34" t="s">
        <v>58</v>
      </c>
      <c r="CR34" t="s">
        <v>298</v>
      </c>
      <c r="CS34" t="s">
        <v>69</v>
      </c>
      <c r="CU34">
        <v>20</v>
      </c>
      <c r="CX34" t="s">
        <v>299</v>
      </c>
      <c r="CY34" t="s">
        <v>300</v>
      </c>
    </row>
    <row r="35" spans="1:103">
      <c r="A35">
        <v>114012797470</v>
      </c>
      <c r="B35">
        <v>420113149</v>
      </c>
      <c r="C35" s="1">
        <v>44669.510335648149</v>
      </c>
      <c r="D35" s="1">
        <v>44669.511944444443</v>
      </c>
      <c r="E35" t="s">
        <v>301</v>
      </c>
      <c r="J35" t="s">
        <v>25</v>
      </c>
      <c r="K35" t="s">
        <v>26</v>
      </c>
      <c r="L35" t="s">
        <v>27</v>
      </c>
      <c r="M35">
        <v>2200</v>
      </c>
      <c r="N35">
        <v>1700</v>
      </c>
      <c r="O35" t="s">
        <v>69</v>
      </c>
      <c r="Q35" t="s">
        <v>32</v>
      </c>
      <c r="U35" t="s">
        <v>36</v>
      </c>
      <c r="V35" t="s">
        <v>37</v>
      </c>
      <c r="X35" t="s">
        <v>40</v>
      </c>
      <c r="Y35" t="s">
        <v>41</v>
      </c>
      <c r="Z35" t="s">
        <v>42</v>
      </c>
      <c r="AA35" t="s">
        <v>44</v>
      </c>
      <c r="AE35" t="s">
        <v>40</v>
      </c>
      <c r="AF35" t="s">
        <v>41</v>
      </c>
      <c r="AG35" t="s">
        <v>42</v>
      </c>
      <c r="AH35" t="s">
        <v>44</v>
      </c>
      <c r="AL35" t="s">
        <v>40</v>
      </c>
      <c r="AM35" t="s">
        <v>41</v>
      </c>
      <c r="AN35" t="s">
        <v>42</v>
      </c>
      <c r="AO35" t="s">
        <v>47</v>
      </c>
      <c r="AQ35" t="s">
        <v>48</v>
      </c>
      <c r="AR35" t="s">
        <v>49</v>
      </c>
      <c r="AT35" t="s">
        <v>50</v>
      </c>
      <c r="AU35" t="s">
        <v>51</v>
      </c>
      <c r="AW35" t="s">
        <v>40</v>
      </c>
      <c r="AX35" t="s">
        <v>41</v>
      </c>
      <c r="AY35" t="s">
        <v>42</v>
      </c>
      <c r="AZ35" t="s">
        <v>47</v>
      </c>
      <c r="BC35" t="s">
        <v>54</v>
      </c>
      <c r="BE35" t="s">
        <v>55</v>
      </c>
      <c r="BF35" t="s">
        <v>56</v>
      </c>
      <c r="BH35" t="s">
        <v>40</v>
      </c>
      <c r="BI35" t="s">
        <v>41</v>
      </c>
      <c r="BJ35" t="s">
        <v>42</v>
      </c>
      <c r="BK35" t="s">
        <v>47</v>
      </c>
      <c r="BN35" t="s">
        <v>54</v>
      </c>
      <c r="BP35" t="s">
        <v>40</v>
      </c>
      <c r="BQ35" t="s">
        <v>41</v>
      </c>
      <c r="BR35" t="s">
        <v>42</v>
      </c>
      <c r="BS35" t="s">
        <v>47</v>
      </c>
      <c r="BV35" t="s">
        <v>48</v>
      </c>
      <c r="BW35" t="s">
        <v>49</v>
      </c>
      <c r="BY35" t="s">
        <v>40</v>
      </c>
      <c r="BZ35" t="s">
        <v>41</v>
      </c>
      <c r="CA35" t="s">
        <v>42</v>
      </c>
      <c r="CB35" t="s">
        <v>47</v>
      </c>
      <c r="CE35" t="s">
        <v>48</v>
      </c>
      <c r="CF35" t="s">
        <v>49</v>
      </c>
      <c r="CH35" t="s">
        <v>40</v>
      </c>
      <c r="CI35" t="s">
        <v>41</v>
      </c>
      <c r="CJ35" t="s">
        <v>42</v>
      </c>
      <c r="CK35" t="s">
        <v>47</v>
      </c>
      <c r="CN35" t="s">
        <v>48</v>
      </c>
      <c r="CO35" t="s">
        <v>49</v>
      </c>
      <c r="CQ35" t="s">
        <v>69</v>
      </c>
      <c r="CS35" t="s">
        <v>69</v>
      </c>
      <c r="CU35">
        <v>42</v>
      </c>
      <c r="CX35" t="s">
        <v>302</v>
      </c>
      <c r="CY35" t="s">
        <v>303</v>
      </c>
    </row>
    <row r="36" spans="1:103">
      <c r="A36">
        <v>114007084490</v>
      </c>
      <c r="B36">
        <v>420113149</v>
      </c>
      <c r="C36" s="1">
        <v>44657.359756944446</v>
      </c>
      <c r="D36" s="1">
        <v>44669.508356481485</v>
      </c>
      <c r="E36" t="s">
        <v>489</v>
      </c>
      <c r="J36" t="s">
        <v>25</v>
      </c>
      <c r="K36" t="s">
        <v>26</v>
      </c>
      <c r="M36">
        <v>450</v>
      </c>
      <c r="O36" t="s">
        <v>31</v>
      </c>
      <c r="P36" t="s">
        <v>490</v>
      </c>
      <c r="Q36" t="s">
        <v>32</v>
      </c>
      <c r="AD36" t="s">
        <v>491</v>
      </c>
      <c r="AK36" t="s">
        <v>491</v>
      </c>
      <c r="AS36" t="s">
        <v>491</v>
      </c>
      <c r="AT36" t="s">
        <v>50</v>
      </c>
      <c r="AU36" t="s">
        <v>51</v>
      </c>
      <c r="BD36" t="s">
        <v>492</v>
      </c>
      <c r="BG36" t="s">
        <v>57</v>
      </c>
    </row>
    <row r="37" spans="1:103">
      <c r="A37">
        <v>114006660276</v>
      </c>
      <c r="B37">
        <v>420113149</v>
      </c>
      <c r="C37" s="1">
        <v>44656.701006944444</v>
      </c>
      <c r="D37" s="1">
        <v>44669.506851851853</v>
      </c>
      <c r="E37" t="s">
        <v>304</v>
      </c>
      <c r="J37" t="s">
        <v>25</v>
      </c>
      <c r="K37" t="s">
        <v>26</v>
      </c>
      <c r="M37">
        <v>400</v>
      </c>
      <c r="N37">
        <v>20</v>
      </c>
      <c r="O37" t="s">
        <v>31</v>
      </c>
      <c r="P37" t="s">
        <v>305</v>
      </c>
      <c r="W37" t="s">
        <v>306</v>
      </c>
      <c r="AA37" t="s">
        <v>44</v>
      </c>
      <c r="AC37" t="s">
        <v>46</v>
      </c>
      <c r="AH37" t="s">
        <v>44</v>
      </c>
      <c r="AJ37" t="s">
        <v>46</v>
      </c>
      <c r="AO37" t="s">
        <v>47</v>
      </c>
      <c r="AP37" t="s">
        <v>46</v>
      </c>
      <c r="AT37" t="s">
        <v>50</v>
      </c>
      <c r="AZ37" t="s">
        <v>47</v>
      </c>
      <c r="BB37" t="s">
        <v>46</v>
      </c>
      <c r="BG37" t="s">
        <v>57</v>
      </c>
      <c r="BS37" t="s">
        <v>47</v>
      </c>
      <c r="BT37" t="s">
        <v>53</v>
      </c>
      <c r="BU37" t="s">
        <v>46</v>
      </c>
      <c r="CB37" t="s">
        <v>47</v>
      </c>
      <c r="CC37" t="s">
        <v>53</v>
      </c>
      <c r="CD37" t="s">
        <v>46</v>
      </c>
      <c r="CK37" t="s">
        <v>47</v>
      </c>
      <c r="CL37" t="s">
        <v>53</v>
      </c>
      <c r="CM37" t="s">
        <v>46</v>
      </c>
      <c r="CQ37" t="s">
        <v>69</v>
      </c>
      <c r="CS37" t="s">
        <v>69</v>
      </c>
      <c r="CU37" t="s">
        <v>307</v>
      </c>
      <c r="CV37" t="s">
        <v>308</v>
      </c>
      <c r="CX37" t="s">
        <v>309</v>
      </c>
      <c r="CY37" t="s">
        <v>310</v>
      </c>
    </row>
    <row r="38" spans="1:103">
      <c r="A38">
        <v>114012748207</v>
      </c>
      <c r="B38">
        <v>420113149</v>
      </c>
      <c r="C38" s="1">
        <v>44669.452430555553</v>
      </c>
      <c r="D38" s="1">
        <v>44669.455995370372</v>
      </c>
      <c r="E38" t="s">
        <v>312</v>
      </c>
      <c r="J38" t="s">
        <v>25</v>
      </c>
      <c r="K38" t="s">
        <v>26</v>
      </c>
      <c r="M38">
        <v>95</v>
      </c>
      <c r="N38">
        <v>7</v>
      </c>
      <c r="O38" t="s">
        <v>69</v>
      </c>
      <c r="U38" t="s">
        <v>36</v>
      </c>
      <c r="V38" t="s">
        <v>37</v>
      </c>
      <c r="AA38" t="s">
        <v>44</v>
      </c>
      <c r="AD38" t="s">
        <v>313</v>
      </c>
      <c r="AK38" t="s">
        <v>314</v>
      </c>
      <c r="AS38" t="s">
        <v>314</v>
      </c>
      <c r="AT38" t="s">
        <v>50</v>
      </c>
      <c r="BC38" t="s">
        <v>54</v>
      </c>
      <c r="BD38" t="s">
        <v>314</v>
      </c>
      <c r="BG38" t="s">
        <v>57</v>
      </c>
      <c r="BS38" t="s">
        <v>47</v>
      </c>
      <c r="BX38" t="s">
        <v>314</v>
      </c>
      <c r="CQ38" t="s">
        <v>58</v>
      </c>
      <c r="CR38" t="s">
        <v>316</v>
      </c>
      <c r="CS38" t="s">
        <v>69</v>
      </c>
      <c r="CU38">
        <v>31</v>
      </c>
      <c r="CV38">
        <v>109</v>
      </c>
      <c r="CX38" t="s">
        <v>317</v>
      </c>
      <c r="CY38" t="s">
        <v>318</v>
      </c>
    </row>
    <row r="39" spans="1:103">
      <c r="A39">
        <v>114011899965</v>
      </c>
      <c r="B39">
        <v>420113149</v>
      </c>
      <c r="C39" s="1">
        <v>44666.40693287037</v>
      </c>
      <c r="D39" s="1">
        <v>44666.425995370373</v>
      </c>
      <c r="E39" t="s">
        <v>320</v>
      </c>
      <c r="J39" t="s">
        <v>25</v>
      </c>
      <c r="K39" t="s">
        <v>26</v>
      </c>
      <c r="L39" t="s">
        <v>27</v>
      </c>
      <c r="M39">
        <v>30000</v>
      </c>
      <c r="N39">
        <v>7669</v>
      </c>
      <c r="O39" t="s">
        <v>31</v>
      </c>
      <c r="P39" t="s">
        <v>321</v>
      </c>
      <c r="T39" t="s">
        <v>35</v>
      </c>
      <c r="W39" t="s">
        <v>322</v>
      </c>
      <c r="X39" t="s">
        <v>40</v>
      </c>
      <c r="Y39" t="s">
        <v>41</v>
      </c>
      <c r="Z39" t="s">
        <v>42</v>
      </c>
      <c r="AA39" t="s">
        <v>44</v>
      </c>
      <c r="AC39" t="s">
        <v>46</v>
      </c>
      <c r="AD39" t="s">
        <v>323</v>
      </c>
      <c r="AE39" t="s">
        <v>40</v>
      </c>
      <c r="AF39" t="s">
        <v>41</v>
      </c>
      <c r="AG39" t="s">
        <v>42</v>
      </c>
      <c r="AH39" t="s">
        <v>44</v>
      </c>
      <c r="AL39" t="s">
        <v>40</v>
      </c>
      <c r="AM39" t="s">
        <v>41</v>
      </c>
      <c r="AN39" t="s">
        <v>42</v>
      </c>
      <c r="AO39" t="s">
        <v>47</v>
      </c>
      <c r="AS39" t="s">
        <v>324</v>
      </c>
      <c r="AV39" t="s">
        <v>52</v>
      </c>
      <c r="BD39" t="s">
        <v>325</v>
      </c>
      <c r="BG39" t="s">
        <v>57</v>
      </c>
      <c r="BP39" t="s">
        <v>40</v>
      </c>
      <c r="BQ39" t="s">
        <v>41</v>
      </c>
      <c r="BR39" t="s">
        <v>42</v>
      </c>
      <c r="BS39" t="s">
        <v>47</v>
      </c>
      <c r="BY39" t="s">
        <v>40</v>
      </c>
      <c r="BZ39" t="s">
        <v>41</v>
      </c>
      <c r="CA39" t="s">
        <v>42</v>
      </c>
      <c r="CB39" t="s">
        <v>47</v>
      </c>
      <c r="CP39" t="s">
        <v>326</v>
      </c>
      <c r="CQ39" t="s">
        <v>58</v>
      </c>
      <c r="CR39" t="s">
        <v>327</v>
      </c>
      <c r="CS39" t="s">
        <v>58</v>
      </c>
      <c r="CT39" t="s">
        <v>328</v>
      </c>
      <c r="CU39" t="s">
        <v>329</v>
      </c>
      <c r="CX39" t="s">
        <v>330</v>
      </c>
      <c r="CY39" t="s">
        <v>331</v>
      </c>
    </row>
    <row r="40" spans="1:103">
      <c r="A40">
        <v>114011866402</v>
      </c>
      <c r="B40">
        <v>420113149</v>
      </c>
      <c r="C40" s="1">
        <v>44666.35019675926</v>
      </c>
      <c r="D40" s="1">
        <v>44666.357210648152</v>
      </c>
      <c r="E40" t="s">
        <v>333</v>
      </c>
      <c r="J40" t="s">
        <v>25</v>
      </c>
      <c r="K40" t="s">
        <v>26</v>
      </c>
      <c r="L40" t="s">
        <v>27</v>
      </c>
      <c r="M40">
        <v>1200</v>
      </c>
      <c r="N40">
        <v>1200</v>
      </c>
      <c r="O40" t="s">
        <v>31</v>
      </c>
      <c r="P40" t="s">
        <v>334</v>
      </c>
      <c r="Q40" t="s">
        <v>32</v>
      </c>
      <c r="S40" t="s">
        <v>34</v>
      </c>
      <c r="U40" t="s">
        <v>36</v>
      </c>
      <c r="V40" t="s">
        <v>37</v>
      </c>
      <c r="X40" t="s">
        <v>40</v>
      </c>
      <c r="Y40" t="s">
        <v>41</v>
      </c>
      <c r="AA40" t="s">
        <v>44</v>
      </c>
      <c r="AC40" t="s">
        <v>46</v>
      </c>
      <c r="AE40" t="s">
        <v>40</v>
      </c>
      <c r="AF40" t="s">
        <v>41</v>
      </c>
      <c r="AH40" t="s">
        <v>44</v>
      </c>
      <c r="AJ40" t="s">
        <v>46</v>
      </c>
      <c r="AL40" t="s">
        <v>40</v>
      </c>
      <c r="AM40" t="s">
        <v>41</v>
      </c>
      <c r="AO40" t="s">
        <v>47</v>
      </c>
      <c r="AT40" t="s">
        <v>50</v>
      </c>
      <c r="AU40" t="s">
        <v>51</v>
      </c>
      <c r="AW40" t="s">
        <v>40</v>
      </c>
      <c r="AX40" t="s">
        <v>41</v>
      </c>
      <c r="AZ40" t="s">
        <v>47</v>
      </c>
      <c r="BG40" t="s">
        <v>57</v>
      </c>
      <c r="BP40" t="s">
        <v>40</v>
      </c>
      <c r="BS40" t="s">
        <v>47</v>
      </c>
      <c r="BY40" t="s">
        <v>40</v>
      </c>
      <c r="CB40" t="s">
        <v>47</v>
      </c>
      <c r="CH40" t="s">
        <v>40</v>
      </c>
      <c r="CK40" t="s">
        <v>47</v>
      </c>
      <c r="CQ40" t="s">
        <v>58</v>
      </c>
      <c r="CR40" t="s">
        <v>335</v>
      </c>
      <c r="CS40" t="s">
        <v>69</v>
      </c>
      <c r="CU40">
        <v>21</v>
      </c>
      <c r="CX40" t="s">
        <v>336</v>
      </c>
      <c r="CY40" t="s">
        <v>337</v>
      </c>
    </row>
    <row r="41" spans="1:103">
      <c r="A41">
        <v>114011582305</v>
      </c>
      <c r="B41">
        <v>420113149</v>
      </c>
      <c r="C41" s="1">
        <v>44665.637974537036</v>
      </c>
      <c r="D41" s="1">
        <v>44665.642384259256</v>
      </c>
      <c r="E41" t="s">
        <v>339</v>
      </c>
      <c r="J41" t="s">
        <v>25</v>
      </c>
      <c r="K41" t="s">
        <v>26</v>
      </c>
      <c r="M41">
        <v>8</v>
      </c>
      <c r="N41">
        <v>30</v>
      </c>
      <c r="O41" t="s">
        <v>69</v>
      </c>
      <c r="Q41" t="s">
        <v>32</v>
      </c>
      <c r="AA41" t="s">
        <v>44</v>
      </c>
      <c r="AC41" t="s">
        <v>46</v>
      </c>
      <c r="AD41" t="s">
        <v>341</v>
      </c>
      <c r="AH41" t="s">
        <v>44</v>
      </c>
      <c r="AJ41" t="s">
        <v>46</v>
      </c>
      <c r="AK41" t="s">
        <v>342</v>
      </c>
      <c r="AO41" t="s">
        <v>47</v>
      </c>
      <c r="AP41" t="s">
        <v>46</v>
      </c>
      <c r="AS41" t="s">
        <v>343</v>
      </c>
      <c r="AT41" t="s">
        <v>50</v>
      </c>
      <c r="AZ41" t="s">
        <v>47</v>
      </c>
      <c r="BD41" t="s">
        <v>344</v>
      </c>
      <c r="BE41" t="s">
        <v>55</v>
      </c>
      <c r="BK41" t="s">
        <v>47</v>
      </c>
      <c r="BO41" t="s">
        <v>345</v>
      </c>
      <c r="BS41" t="s">
        <v>47</v>
      </c>
      <c r="BX41" t="s">
        <v>346</v>
      </c>
      <c r="CB41" t="s">
        <v>47</v>
      </c>
      <c r="CG41" t="s">
        <v>346</v>
      </c>
      <c r="CK41" t="s">
        <v>47</v>
      </c>
      <c r="CP41" t="s">
        <v>347</v>
      </c>
      <c r="CQ41" t="s">
        <v>69</v>
      </c>
      <c r="CS41" t="s">
        <v>69</v>
      </c>
      <c r="CV41" t="s">
        <v>348</v>
      </c>
      <c r="CX41" t="s">
        <v>349</v>
      </c>
      <c r="CY41" t="s">
        <v>597</v>
      </c>
    </row>
    <row r="42" spans="1:103">
      <c r="A42">
        <v>114010976083</v>
      </c>
      <c r="B42">
        <v>420113149</v>
      </c>
      <c r="C42" s="1">
        <v>44664.616932870369</v>
      </c>
      <c r="D42" s="1">
        <v>44664.62190972222</v>
      </c>
      <c r="E42" t="s">
        <v>352</v>
      </c>
      <c r="J42" t="s">
        <v>25</v>
      </c>
      <c r="K42" t="s">
        <v>26</v>
      </c>
      <c r="M42">
        <v>139</v>
      </c>
      <c r="N42">
        <v>5500</v>
      </c>
      <c r="O42" t="s">
        <v>69</v>
      </c>
      <c r="W42" t="s">
        <v>355</v>
      </c>
      <c r="X42" t="s">
        <v>40</v>
      </c>
      <c r="Z42" t="s">
        <v>42</v>
      </c>
      <c r="AC42" t="s">
        <v>46</v>
      </c>
      <c r="AE42" t="s">
        <v>40</v>
      </c>
      <c r="AG42" t="s">
        <v>42</v>
      </c>
      <c r="AH42" t="s">
        <v>44</v>
      </c>
      <c r="AJ42" t="s">
        <v>46</v>
      </c>
      <c r="AL42" t="s">
        <v>40</v>
      </c>
      <c r="AN42" t="s">
        <v>42</v>
      </c>
      <c r="AO42" t="s">
        <v>47</v>
      </c>
      <c r="AP42" t="s">
        <v>46</v>
      </c>
      <c r="AV42" t="s">
        <v>52</v>
      </c>
      <c r="BG42" t="s">
        <v>57</v>
      </c>
      <c r="BP42" t="s">
        <v>40</v>
      </c>
      <c r="BR42" t="s">
        <v>42</v>
      </c>
      <c r="BU42" t="s">
        <v>46</v>
      </c>
      <c r="BY42" t="s">
        <v>40</v>
      </c>
      <c r="CA42" t="s">
        <v>42</v>
      </c>
      <c r="CB42" t="s">
        <v>47</v>
      </c>
      <c r="CH42" t="s">
        <v>40</v>
      </c>
      <c r="CJ42" t="s">
        <v>42</v>
      </c>
      <c r="CK42" t="s">
        <v>47</v>
      </c>
      <c r="CQ42" t="s">
        <v>58</v>
      </c>
      <c r="CR42" t="s">
        <v>356</v>
      </c>
      <c r="CS42" t="s">
        <v>69</v>
      </c>
      <c r="CU42">
        <v>35</v>
      </c>
      <c r="CV42" t="s">
        <v>357</v>
      </c>
      <c r="CX42" t="s">
        <v>358</v>
      </c>
      <c r="CY42" t="s">
        <v>359</v>
      </c>
    </row>
    <row r="43" spans="1:103">
      <c r="A43">
        <v>114009708588</v>
      </c>
      <c r="B43">
        <v>420113149</v>
      </c>
      <c r="C43" s="1">
        <v>44662.625405092593</v>
      </c>
      <c r="D43" s="1">
        <v>44662.649618055555</v>
      </c>
      <c r="E43" t="s">
        <v>361</v>
      </c>
      <c r="J43" t="s">
        <v>25</v>
      </c>
      <c r="K43" t="s">
        <v>26</v>
      </c>
      <c r="M43" t="s">
        <v>362</v>
      </c>
      <c r="N43">
        <v>59</v>
      </c>
      <c r="O43" t="s">
        <v>69</v>
      </c>
      <c r="U43" t="s">
        <v>36</v>
      </c>
      <c r="V43" t="s">
        <v>37</v>
      </c>
      <c r="W43" t="s">
        <v>363</v>
      </c>
      <c r="X43" t="s">
        <v>40</v>
      </c>
      <c r="Y43" t="s">
        <v>41</v>
      </c>
      <c r="Z43" t="s">
        <v>42</v>
      </c>
      <c r="AA43" t="s">
        <v>44</v>
      </c>
      <c r="AC43" t="s">
        <v>46</v>
      </c>
      <c r="AE43" t="s">
        <v>40</v>
      </c>
      <c r="AF43" t="s">
        <v>41</v>
      </c>
      <c r="AG43" t="s">
        <v>42</v>
      </c>
      <c r="AH43" t="s">
        <v>44</v>
      </c>
      <c r="AJ43" t="s">
        <v>46</v>
      </c>
      <c r="AM43" t="s">
        <v>41</v>
      </c>
      <c r="AO43" t="s">
        <v>47</v>
      </c>
      <c r="AP43" t="s">
        <v>46</v>
      </c>
      <c r="AQ43" t="s">
        <v>48</v>
      </c>
      <c r="AR43" t="s">
        <v>49</v>
      </c>
      <c r="AT43" t="s">
        <v>50</v>
      </c>
      <c r="AU43" t="s">
        <v>51</v>
      </c>
      <c r="AX43" t="s">
        <v>41</v>
      </c>
      <c r="AY43" t="s">
        <v>42</v>
      </c>
      <c r="AZ43" t="s">
        <v>47</v>
      </c>
      <c r="BB43" t="s">
        <v>46</v>
      </c>
      <c r="BG43" t="s">
        <v>57</v>
      </c>
      <c r="BP43" t="s">
        <v>40</v>
      </c>
      <c r="BQ43" t="s">
        <v>41</v>
      </c>
      <c r="BS43" t="s">
        <v>47</v>
      </c>
      <c r="BU43" t="s">
        <v>46</v>
      </c>
      <c r="BV43" t="s">
        <v>48</v>
      </c>
      <c r="BW43" t="s">
        <v>49</v>
      </c>
      <c r="CE43" t="s">
        <v>48</v>
      </c>
      <c r="CK43" t="s">
        <v>47</v>
      </c>
      <c r="CO43" t="s">
        <v>49</v>
      </c>
      <c r="CQ43" t="s">
        <v>58</v>
      </c>
      <c r="CR43" t="s">
        <v>364</v>
      </c>
      <c r="CS43" t="s">
        <v>58</v>
      </c>
      <c r="CT43" t="s">
        <v>365</v>
      </c>
      <c r="CU43">
        <v>49</v>
      </c>
      <c r="CX43" t="s">
        <v>366</v>
      </c>
      <c r="CY43" t="s">
        <v>367</v>
      </c>
    </row>
    <row r="44" spans="1:103">
      <c r="A44">
        <v>114009661424</v>
      </c>
      <c r="B44">
        <v>420113149</v>
      </c>
      <c r="C44" s="1">
        <v>44662.561736111114</v>
      </c>
      <c r="D44" s="1">
        <v>44662.593078703707</v>
      </c>
      <c r="E44" t="s">
        <v>368</v>
      </c>
      <c r="J44" t="s">
        <v>25</v>
      </c>
      <c r="K44" t="s">
        <v>26</v>
      </c>
      <c r="M44" t="s">
        <v>369</v>
      </c>
      <c r="N44" t="s">
        <v>370</v>
      </c>
      <c r="O44" t="s">
        <v>69</v>
      </c>
      <c r="U44" t="s">
        <v>36</v>
      </c>
      <c r="AD44" t="s">
        <v>371</v>
      </c>
      <c r="AK44" t="s">
        <v>371</v>
      </c>
      <c r="AR44" t="s">
        <v>49</v>
      </c>
      <c r="AT44" t="s">
        <v>50</v>
      </c>
      <c r="BD44" t="s">
        <v>372</v>
      </c>
      <c r="BG44" t="s">
        <v>57</v>
      </c>
      <c r="BW44" t="s">
        <v>49</v>
      </c>
      <c r="CF44" t="s">
        <v>49</v>
      </c>
      <c r="CO44" t="s">
        <v>49</v>
      </c>
      <c r="CQ44" t="s">
        <v>69</v>
      </c>
      <c r="CS44" t="s">
        <v>69</v>
      </c>
      <c r="CU44">
        <v>32</v>
      </c>
      <c r="CV44" t="s">
        <v>373</v>
      </c>
      <c r="CX44" t="s">
        <v>374</v>
      </c>
      <c r="CY44" t="s">
        <v>375</v>
      </c>
    </row>
    <row r="45" spans="1:103">
      <c r="A45">
        <v>114009578743</v>
      </c>
      <c r="B45">
        <v>420113149</v>
      </c>
      <c r="C45" s="1">
        <v>44662.473020833335</v>
      </c>
      <c r="D45" s="1">
        <v>44662.500925925924</v>
      </c>
      <c r="E45" t="s">
        <v>377</v>
      </c>
      <c r="J45" t="s">
        <v>25</v>
      </c>
      <c r="M45">
        <v>275</v>
      </c>
      <c r="N45">
        <v>90</v>
      </c>
      <c r="O45" t="s">
        <v>69</v>
      </c>
      <c r="U45" t="s">
        <v>36</v>
      </c>
      <c r="X45" t="s">
        <v>40</v>
      </c>
      <c r="Z45" t="s">
        <v>42</v>
      </c>
      <c r="AA45" t="s">
        <v>44</v>
      </c>
      <c r="AE45" t="s">
        <v>40</v>
      </c>
      <c r="AG45" t="s">
        <v>42</v>
      </c>
      <c r="AH45" t="s">
        <v>44</v>
      </c>
      <c r="AL45" t="s">
        <v>40</v>
      </c>
      <c r="AN45" t="s">
        <v>42</v>
      </c>
      <c r="AO45" t="s">
        <v>47</v>
      </c>
      <c r="AR45" t="s">
        <v>49</v>
      </c>
      <c r="AT45" t="s">
        <v>50</v>
      </c>
      <c r="AU45" t="s">
        <v>51</v>
      </c>
      <c r="AW45" t="s">
        <v>40</v>
      </c>
      <c r="AY45" t="s">
        <v>42</v>
      </c>
      <c r="AZ45" t="s">
        <v>47</v>
      </c>
      <c r="BG45" t="s">
        <v>57</v>
      </c>
      <c r="BP45" t="s">
        <v>40</v>
      </c>
      <c r="BR45" t="s">
        <v>42</v>
      </c>
      <c r="BS45" t="s">
        <v>47</v>
      </c>
      <c r="BW45" t="s">
        <v>49</v>
      </c>
      <c r="CF45" t="s">
        <v>49</v>
      </c>
      <c r="CH45" t="s">
        <v>40</v>
      </c>
      <c r="CJ45" t="s">
        <v>42</v>
      </c>
      <c r="CO45" t="s">
        <v>49</v>
      </c>
      <c r="CQ45" t="s">
        <v>69</v>
      </c>
      <c r="CS45" t="s">
        <v>69</v>
      </c>
      <c r="CU45">
        <v>28</v>
      </c>
      <c r="CX45" t="s">
        <v>378</v>
      </c>
      <c r="CY45" t="s">
        <v>379</v>
      </c>
    </row>
    <row r="46" spans="1:103">
      <c r="A46">
        <v>114008559973</v>
      </c>
      <c r="B46">
        <v>420113149</v>
      </c>
      <c r="C46" s="1">
        <v>44659.47625</v>
      </c>
      <c r="D46" s="1">
        <v>44659.482592592591</v>
      </c>
      <c r="E46" t="s">
        <v>381</v>
      </c>
      <c r="J46" t="s">
        <v>25</v>
      </c>
      <c r="M46">
        <v>5</v>
      </c>
      <c r="N46">
        <v>5</v>
      </c>
      <c r="O46" t="s">
        <v>31</v>
      </c>
      <c r="P46" t="s">
        <v>382</v>
      </c>
      <c r="U46" t="s">
        <v>36</v>
      </c>
      <c r="V46" t="s">
        <v>37</v>
      </c>
      <c r="X46" t="s">
        <v>40</v>
      </c>
      <c r="Y46" t="s">
        <v>41</v>
      </c>
      <c r="AA46" t="s">
        <v>44</v>
      </c>
      <c r="AC46" t="s">
        <v>46</v>
      </c>
      <c r="AE46" t="s">
        <v>40</v>
      </c>
      <c r="AH46" t="s">
        <v>44</v>
      </c>
      <c r="AJ46" t="s">
        <v>46</v>
      </c>
      <c r="AO46" t="s">
        <v>47</v>
      </c>
      <c r="AT46" t="s">
        <v>50</v>
      </c>
      <c r="AU46" t="s">
        <v>51</v>
      </c>
      <c r="AW46" t="s">
        <v>40</v>
      </c>
      <c r="AZ46" t="s">
        <v>47</v>
      </c>
      <c r="BE46" t="s">
        <v>55</v>
      </c>
      <c r="BF46" t="s">
        <v>56</v>
      </c>
      <c r="BH46" t="s">
        <v>40</v>
      </c>
      <c r="BK46" t="s">
        <v>47</v>
      </c>
      <c r="BM46" t="s">
        <v>46</v>
      </c>
      <c r="BP46" t="s">
        <v>40</v>
      </c>
      <c r="BS46" t="s">
        <v>47</v>
      </c>
      <c r="BY46" t="s">
        <v>40</v>
      </c>
      <c r="CB46" t="s">
        <v>47</v>
      </c>
      <c r="CH46" t="s">
        <v>40</v>
      </c>
      <c r="CI46" t="s">
        <v>41</v>
      </c>
      <c r="CK46" t="s">
        <v>47</v>
      </c>
      <c r="CQ46" t="s">
        <v>69</v>
      </c>
      <c r="CS46" t="s">
        <v>69</v>
      </c>
      <c r="CU46">
        <v>47</v>
      </c>
      <c r="CV46">
        <v>47093</v>
      </c>
      <c r="CX46" t="s">
        <v>383</v>
      </c>
      <c r="CY46" t="s">
        <v>384</v>
      </c>
    </row>
    <row r="47" spans="1:103">
      <c r="A47">
        <v>114008185220</v>
      </c>
      <c r="B47">
        <v>420113149</v>
      </c>
      <c r="C47" s="1">
        <v>44658.79378472222</v>
      </c>
      <c r="D47" s="1">
        <v>44658.803819444445</v>
      </c>
      <c r="E47" t="s">
        <v>386</v>
      </c>
      <c r="J47" t="s">
        <v>25</v>
      </c>
      <c r="K47" t="s">
        <v>26</v>
      </c>
      <c r="M47">
        <v>80</v>
      </c>
      <c r="N47">
        <v>13</v>
      </c>
      <c r="O47" t="s">
        <v>31</v>
      </c>
      <c r="P47" t="s">
        <v>387</v>
      </c>
      <c r="Q47" t="s">
        <v>32</v>
      </c>
      <c r="S47" t="s">
        <v>34</v>
      </c>
      <c r="U47" t="s">
        <v>36</v>
      </c>
      <c r="V47" t="s">
        <v>37</v>
      </c>
      <c r="X47" t="s">
        <v>40</v>
      </c>
      <c r="Y47" t="s">
        <v>41</v>
      </c>
      <c r="Z47" t="s">
        <v>42</v>
      </c>
      <c r="AA47" t="s">
        <v>44</v>
      </c>
      <c r="AC47" t="s">
        <v>46</v>
      </c>
      <c r="AE47" t="s">
        <v>40</v>
      </c>
      <c r="AF47" t="s">
        <v>41</v>
      </c>
      <c r="AH47" t="s">
        <v>44</v>
      </c>
      <c r="AL47" t="s">
        <v>40</v>
      </c>
      <c r="AM47" t="s">
        <v>41</v>
      </c>
      <c r="AO47" t="s">
        <v>47</v>
      </c>
      <c r="AP47" t="s">
        <v>46</v>
      </c>
      <c r="AT47" t="s">
        <v>50</v>
      </c>
      <c r="AU47" t="s">
        <v>51</v>
      </c>
      <c r="AW47" t="s">
        <v>40</v>
      </c>
      <c r="AX47" t="s">
        <v>41</v>
      </c>
      <c r="AZ47" t="s">
        <v>47</v>
      </c>
      <c r="BB47" t="s">
        <v>46</v>
      </c>
      <c r="BE47" t="s">
        <v>55</v>
      </c>
      <c r="BF47" t="s">
        <v>56</v>
      </c>
      <c r="BH47" t="s">
        <v>40</v>
      </c>
      <c r="BI47" t="s">
        <v>41</v>
      </c>
      <c r="BK47" t="s">
        <v>47</v>
      </c>
      <c r="BM47" t="s">
        <v>46</v>
      </c>
      <c r="BP47" t="s">
        <v>40</v>
      </c>
      <c r="BQ47" t="s">
        <v>41</v>
      </c>
      <c r="BS47" t="s">
        <v>47</v>
      </c>
      <c r="BU47" t="s">
        <v>46</v>
      </c>
      <c r="BY47" t="s">
        <v>40</v>
      </c>
      <c r="BZ47" t="s">
        <v>41</v>
      </c>
      <c r="CB47" t="s">
        <v>47</v>
      </c>
      <c r="CD47" t="s">
        <v>46</v>
      </c>
      <c r="CH47" t="s">
        <v>40</v>
      </c>
      <c r="CI47" t="s">
        <v>41</v>
      </c>
      <c r="CK47" t="s">
        <v>47</v>
      </c>
      <c r="CM47" t="s">
        <v>46</v>
      </c>
      <c r="CQ47" t="s">
        <v>58</v>
      </c>
      <c r="CR47" t="s">
        <v>388</v>
      </c>
      <c r="CS47" t="s">
        <v>69</v>
      </c>
      <c r="CU47">
        <v>53</v>
      </c>
      <c r="CV47" t="s">
        <v>389</v>
      </c>
      <c r="CX47" t="s">
        <v>390</v>
      </c>
      <c r="CY47" t="s">
        <v>391</v>
      </c>
    </row>
    <row r="48" spans="1:103">
      <c r="A48">
        <v>114008048717</v>
      </c>
      <c r="B48">
        <v>420113149</v>
      </c>
      <c r="C48" s="1">
        <v>44658.616944444446</v>
      </c>
      <c r="D48" s="1">
        <v>44658.626435185186</v>
      </c>
      <c r="E48" t="s">
        <v>393</v>
      </c>
      <c r="J48" t="s">
        <v>25</v>
      </c>
      <c r="K48" t="s">
        <v>26</v>
      </c>
      <c r="L48" t="s">
        <v>27</v>
      </c>
      <c r="M48" t="s">
        <v>394</v>
      </c>
      <c r="N48" t="s">
        <v>395</v>
      </c>
      <c r="O48" t="s">
        <v>31</v>
      </c>
      <c r="P48" t="s">
        <v>396</v>
      </c>
      <c r="Q48" t="s">
        <v>32</v>
      </c>
      <c r="U48" t="s">
        <v>36</v>
      </c>
      <c r="V48" t="s">
        <v>37</v>
      </c>
      <c r="AA48" t="s">
        <v>44</v>
      </c>
      <c r="AC48" t="s">
        <v>46</v>
      </c>
      <c r="AH48" t="s">
        <v>44</v>
      </c>
      <c r="AJ48" t="s">
        <v>46</v>
      </c>
      <c r="AO48" t="s">
        <v>47</v>
      </c>
      <c r="AP48" t="s">
        <v>46</v>
      </c>
      <c r="AR48" t="s">
        <v>49</v>
      </c>
      <c r="AT48" t="s">
        <v>50</v>
      </c>
      <c r="AU48" t="s">
        <v>51</v>
      </c>
      <c r="AW48" t="s">
        <v>40</v>
      </c>
      <c r="AZ48" t="s">
        <v>47</v>
      </c>
      <c r="BB48" t="s">
        <v>46</v>
      </c>
      <c r="BC48" t="s">
        <v>54</v>
      </c>
      <c r="BE48" t="s">
        <v>55</v>
      </c>
      <c r="BF48" t="s">
        <v>56</v>
      </c>
      <c r="BH48" t="s">
        <v>40</v>
      </c>
      <c r="BK48" t="s">
        <v>47</v>
      </c>
      <c r="BM48" t="s">
        <v>46</v>
      </c>
      <c r="BP48" t="s">
        <v>40</v>
      </c>
      <c r="BQ48" t="s">
        <v>41</v>
      </c>
      <c r="BS48" t="s">
        <v>47</v>
      </c>
      <c r="BU48" t="s">
        <v>46</v>
      </c>
      <c r="BW48" t="s">
        <v>49</v>
      </c>
      <c r="BY48" t="s">
        <v>40</v>
      </c>
      <c r="BZ48" t="s">
        <v>41</v>
      </c>
      <c r="CB48" t="s">
        <v>47</v>
      </c>
      <c r="CD48" t="s">
        <v>46</v>
      </c>
      <c r="CF48" t="s">
        <v>49</v>
      </c>
      <c r="CG48" t="s">
        <v>397</v>
      </c>
      <c r="CH48" t="s">
        <v>40</v>
      </c>
      <c r="CI48" t="s">
        <v>41</v>
      </c>
      <c r="CK48" t="s">
        <v>47</v>
      </c>
      <c r="CM48" t="s">
        <v>46</v>
      </c>
      <c r="CO48" t="s">
        <v>49</v>
      </c>
      <c r="CQ48" t="s">
        <v>58</v>
      </c>
      <c r="CR48" t="s">
        <v>398</v>
      </c>
      <c r="CS48" t="s">
        <v>58</v>
      </c>
      <c r="CT48" t="s">
        <v>399</v>
      </c>
      <c r="CU48" t="s">
        <v>400</v>
      </c>
      <c r="CX48" t="s">
        <v>401</v>
      </c>
      <c r="CY48" t="s">
        <v>402</v>
      </c>
    </row>
    <row r="49" spans="1:103">
      <c r="A49">
        <v>114007775572</v>
      </c>
      <c r="B49">
        <v>420113149</v>
      </c>
      <c r="C49" s="1">
        <v>44658.321805555555</v>
      </c>
      <c r="D49" s="1">
        <v>44658.349548611113</v>
      </c>
      <c r="E49" t="s">
        <v>404</v>
      </c>
      <c r="J49" t="s">
        <v>25</v>
      </c>
      <c r="K49" t="s">
        <v>26</v>
      </c>
      <c r="M49">
        <v>1700</v>
      </c>
      <c r="N49">
        <v>1700</v>
      </c>
      <c r="O49" t="s">
        <v>69</v>
      </c>
      <c r="R49" t="s">
        <v>33</v>
      </c>
      <c r="S49" t="s">
        <v>34</v>
      </c>
      <c r="V49" t="s">
        <v>37</v>
      </c>
      <c r="X49" t="s">
        <v>40</v>
      </c>
      <c r="Y49" t="s">
        <v>41</v>
      </c>
      <c r="AA49" t="s">
        <v>44</v>
      </c>
      <c r="AC49" t="s">
        <v>46</v>
      </c>
      <c r="AE49" t="s">
        <v>40</v>
      </c>
      <c r="AF49" t="s">
        <v>41</v>
      </c>
      <c r="AH49" t="s">
        <v>44</v>
      </c>
      <c r="AJ49" t="s">
        <v>46</v>
      </c>
      <c r="AL49" t="s">
        <v>40</v>
      </c>
      <c r="AM49" t="s">
        <v>41</v>
      </c>
      <c r="AO49" t="s">
        <v>47</v>
      </c>
      <c r="AP49" t="s">
        <v>46</v>
      </c>
      <c r="AQ49" t="s">
        <v>48</v>
      </c>
      <c r="AR49" t="s">
        <v>49</v>
      </c>
      <c r="AT49" t="s">
        <v>50</v>
      </c>
      <c r="AU49" t="s">
        <v>51</v>
      </c>
      <c r="AZ49" t="s">
        <v>47</v>
      </c>
      <c r="BC49" t="s">
        <v>54</v>
      </c>
      <c r="BD49" t="s">
        <v>405</v>
      </c>
      <c r="BE49" t="s">
        <v>55</v>
      </c>
      <c r="BF49" t="s">
        <v>56</v>
      </c>
      <c r="BK49" t="s">
        <v>47</v>
      </c>
      <c r="BN49" t="s">
        <v>54</v>
      </c>
      <c r="BO49" t="s">
        <v>405</v>
      </c>
      <c r="BP49" t="s">
        <v>40</v>
      </c>
      <c r="BS49" t="s">
        <v>47</v>
      </c>
      <c r="BU49" t="s">
        <v>46</v>
      </c>
      <c r="BV49" t="s">
        <v>48</v>
      </c>
      <c r="CB49" t="s">
        <v>47</v>
      </c>
      <c r="CC49" t="s">
        <v>53</v>
      </c>
      <c r="CE49" t="s">
        <v>48</v>
      </c>
      <c r="CK49" t="s">
        <v>47</v>
      </c>
      <c r="CO49" t="s">
        <v>49</v>
      </c>
      <c r="CP49" t="s">
        <v>405</v>
      </c>
      <c r="CQ49" t="s">
        <v>58</v>
      </c>
      <c r="CR49" t="s">
        <v>406</v>
      </c>
      <c r="CS49" t="s">
        <v>58</v>
      </c>
      <c r="CT49" t="s">
        <v>407</v>
      </c>
      <c r="CU49">
        <v>26</v>
      </c>
      <c r="CX49" t="s">
        <v>408</v>
      </c>
      <c r="CY49" t="s">
        <v>409</v>
      </c>
    </row>
    <row r="50" spans="1:103">
      <c r="A50">
        <v>114007284600</v>
      </c>
      <c r="B50">
        <v>420113149</v>
      </c>
      <c r="C50" s="1">
        <v>44657.538726851853</v>
      </c>
      <c r="D50" s="1">
        <v>44657.545497685183</v>
      </c>
      <c r="E50" t="s">
        <v>411</v>
      </c>
      <c r="J50" t="s">
        <v>25</v>
      </c>
      <c r="K50" t="s">
        <v>26</v>
      </c>
      <c r="M50">
        <v>160</v>
      </c>
      <c r="O50" t="s">
        <v>69</v>
      </c>
      <c r="U50" t="s">
        <v>36</v>
      </c>
      <c r="V50" t="s">
        <v>37</v>
      </c>
      <c r="X50" t="s">
        <v>40</v>
      </c>
      <c r="Y50" t="s">
        <v>41</v>
      </c>
      <c r="AA50" t="s">
        <v>44</v>
      </c>
      <c r="AE50" t="s">
        <v>40</v>
      </c>
      <c r="AF50" t="s">
        <v>41</v>
      </c>
      <c r="AH50" t="s">
        <v>44</v>
      </c>
      <c r="AL50" t="s">
        <v>40</v>
      </c>
      <c r="AM50" t="s">
        <v>41</v>
      </c>
      <c r="AO50" t="s">
        <v>47</v>
      </c>
      <c r="AT50" t="s">
        <v>50</v>
      </c>
      <c r="AU50" t="s">
        <v>51</v>
      </c>
      <c r="AW50" t="s">
        <v>40</v>
      </c>
      <c r="AX50" t="s">
        <v>41</v>
      </c>
      <c r="AZ50" t="s">
        <v>47</v>
      </c>
      <c r="BF50" t="s">
        <v>56</v>
      </c>
      <c r="BO50" t="s">
        <v>412</v>
      </c>
      <c r="BP50" t="s">
        <v>40</v>
      </c>
      <c r="BQ50" t="s">
        <v>41</v>
      </c>
      <c r="BS50" t="s">
        <v>47</v>
      </c>
      <c r="BY50" t="s">
        <v>40</v>
      </c>
      <c r="BZ50" t="s">
        <v>41</v>
      </c>
      <c r="CH50" t="s">
        <v>40</v>
      </c>
      <c r="CK50" t="s">
        <v>47</v>
      </c>
      <c r="CQ50" t="s">
        <v>69</v>
      </c>
      <c r="CS50" t="s">
        <v>69</v>
      </c>
      <c r="CU50">
        <v>72</v>
      </c>
      <c r="CX50" t="s">
        <v>413</v>
      </c>
      <c r="CY50" t="s">
        <v>414</v>
      </c>
    </row>
    <row r="51" spans="1:103">
      <c r="A51">
        <v>114007232236</v>
      </c>
      <c r="B51">
        <v>420113149</v>
      </c>
      <c r="C51" s="1">
        <v>44657.473807870374</v>
      </c>
      <c r="D51" s="1">
        <v>44657.490787037037</v>
      </c>
      <c r="E51" t="s">
        <v>416</v>
      </c>
      <c r="J51" t="s">
        <v>25</v>
      </c>
      <c r="M51">
        <v>260</v>
      </c>
      <c r="N51">
        <v>90</v>
      </c>
      <c r="O51" t="s">
        <v>69</v>
      </c>
      <c r="U51" t="s">
        <v>36</v>
      </c>
      <c r="V51" t="s">
        <v>37</v>
      </c>
      <c r="X51" t="s">
        <v>40</v>
      </c>
      <c r="Y51" t="s">
        <v>41</v>
      </c>
      <c r="Z51" t="s">
        <v>42</v>
      </c>
      <c r="AA51" t="s">
        <v>44</v>
      </c>
      <c r="AC51" t="s">
        <v>46</v>
      </c>
      <c r="AE51" t="s">
        <v>40</v>
      </c>
      <c r="AF51" t="s">
        <v>41</v>
      </c>
      <c r="AG51" t="s">
        <v>42</v>
      </c>
      <c r="AH51" t="s">
        <v>44</v>
      </c>
      <c r="AJ51" t="s">
        <v>46</v>
      </c>
      <c r="AO51" t="s">
        <v>47</v>
      </c>
      <c r="AP51" t="s">
        <v>46</v>
      </c>
      <c r="AR51" t="s">
        <v>49</v>
      </c>
      <c r="AT51" t="s">
        <v>50</v>
      </c>
      <c r="AU51" t="s">
        <v>51</v>
      </c>
      <c r="AW51" t="s">
        <v>40</v>
      </c>
      <c r="AY51" t="s">
        <v>42</v>
      </c>
      <c r="AZ51" t="s">
        <v>47</v>
      </c>
      <c r="BB51" t="s">
        <v>46</v>
      </c>
      <c r="BE51" t="s">
        <v>55</v>
      </c>
      <c r="BF51" t="s">
        <v>56</v>
      </c>
      <c r="BH51" t="s">
        <v>40</v>
      </c>
      <c r="BK51" t="s">
        <v>47</v>
      </c>
      <c r="BM51" t="s">
        <v>46</v>
      </c>
      <c r="BP51" t="s">
        <v>40</v>
      </c>
      <c r="BS51" t="s">
        <v>47</v>
      </c>
      <c r="BU51" t="s">
        <v>46</v>
      </c>
      <c r="BW51" t="s">
        <v>49</v>
      </c>
      <c r="BY51" t="s">
        <v>40</v>
      </c>
      <c r="CB51" t="s">
        <v>47</v>
      </c>
      <c r="CD51" t="s">
        <v>46</v>
      </c>
      <c r="CF51" t="s">
        <v>49</v>
      </c>
      <c r="CH51" t="s">
        <v>40</v>
      </c>
      <c r="CK51" t="s">
        <v>47</v>
      </c>
      <c r="CO51" t="s">
        <v>49</v>
      </c>
      <c r="CQ51" t="s">
        <v>58</v>
      </c>
      <c r="CR51" t="s">
        <v>417</v>
      </c>
      <c r="CS51" t="s">
        <v>69</v>
      </c>
      <c r="CU51">
        <v>45</v>
      </c>
      <c r="CX51" t="s">
        <v>418</v>
      </c>
      <c r="CY51" t="s">
        <v>419</v>
      </c>
    </row>
    <row r="52" spans="1:103">
      <c r="A52">
        <v>114007121293</v>
      </c>
      <c r="B52">
        <v>420113149</v>
      </c>
      <c r="C52" s="1">
        <v>44657.366678240738</v>
      </c>
      <c r="D52" s="1">
        <v>44657.393379629626</v>
      </c>
      <c r="E52" t="s">
        <v>420</v>
      </c>
      <c r="J52" t="s">
        <v>25</v>
      </c>
      <c r="K52" t="s">
        <v>26</v>
      </c>
      <c r="M52">
        <v>90</v>
      </c>
      <c r="N52">
        <v>125</v>
      </c>
      <c r="O52" t="s">
        <v>69</v>
      </c>
      <c r="R52" t="s">
        <v>33</v>
      </c>
      <c r="AC52" t="s">
        <v>46</v>
      </c>
      <c r="AE52" t="s">
        <v>40</v>
      </c>
      <c r="AH52" t="s">
        <v>44</v>
      </c>
      <c r="AJ52" t="s">
        <v>46</v>
      </c>
      <c r="AL52" t="s">
        <v>40</v>
      </c>
      <c r="AP52" t="s">
        <v>46</v>
      </c>
      <c r="AR52" t="s">
        <v>49</v>
      </c>
      <c r="AV52" t="s">
        <v>52</v>
      </c>
      <c r="AW52" t="s">
        <v>40</v>
      </c>
      <c r="AZ52" t="s">
        <v>47</v>
      </c>
      <c r="BA52" t="s">
        <v>53</v>
      </c>
      <c r="BB52" t="s">
        <v>46</v>
      </c>
      <c r="BH52" t="s">
        <v>40</v>
      </c>
      <c r="BL52" t="s">
        <v>53</v>
      </c>
      <c r="BM52" t="s">
        <v>46</v>
      </c>
      <c r="BP52" t="s">
        <v>40</v>
      </c>
      <c r="BS52" t="s">
        <v>47</v>
      </c>
      <c r="BT52" t="s">
        <v>53</v>
      </c>
      <c r="BU52" t="s">
        <v>46</v>
      </c>
      <c r="BY52" t="s">
        <v>40</v>
      </c>
      <c r="CB52" t="s">
        <v>47</v>
      </c>
      <c r="CC52" t="s">
        <v>53</v>
      </c>
      <c r="CD52" t="s">
        <v>46</v>
      </c>
      <c r="CH52" t="s">
        <v>40</v>
      </c>
      <c r="CK52" t="s">
        <v>47</v>
      </c>
      <c r="CL52" t="s">
        <v>53</v>
      </c>
      <c r="CM52" t="s">
        <v>46</v>
      </c>
      <c r="CQ52" t="s">
        <v>58</v>
      </c>
      <c r="CR52" t="s">
        <v>422</v>
      </c>
      <c r="CS52" t="s">
        <v>69</v>
      </c>
      <c r="CU52">
        <v>47000</v>
      </c>
      <c r="CX52" t="s">
        <v>423</v>
      </c>
      <c r="CY52" t="s">
        <v>424</v>
      </c>
    </row>
    <row r="53" spans="1:103">
      <c r="A53">
        <v>114007044639</v>
      </c>
      <c r="B53">
        <v>420113149</v>
      </c>
      <c r="C53" s="1">
        <v>44657.307685185187</v>
      </c>
      <c r="D53" s="1">
        <v>44657.319247685184</v>
      </c>
      <c r="E53" t="s">
        <v>498</v>
      </c>
      <c r="J53" t="s">
        <v>25</v>
      </c>
      <c r="M53">
        <v>750</v>
      </c>
      <c r="N53">
        <v>550</v>
      </c>
      <c r="O53" t="s">
        <v>69</v>
      </c>
      <c r="R53" t="s">
        <v>33</v>
      </c>
      <c r="Z53" t="s">
        <v>42</v>
      </c>
      <c r="AA53" t="s">
        <v>44</v>
      </c>
      <c r="AH53" t="s">
        <v>44</v>
      </c>
      <c r="AO53" t="s">
        <v>47</v>
      </c>
      <c r="AV53" t="s">
        <v>52</v>
      </c>
      <c r="BG53" t="s">
        <v>57</v>
      </c>
      <c r="BS53" t="s">
        <v>47</v>
      </c>
      <c r="CB53" t="s">
        <v>47</v>
      </c>
      <c r="CK53" t="s">
        <v>47</v>
      </c>
      <c r="CQ53" t="s">
        <v>69</v>
      </c>
      <c r="CS53" t="s">
        <v>69</v>
      </c>
      <c r="CU53">
        <v>18</v>
      </c>
    </row>
    <row r="54" spans="1:103">
      <c r="A54">
        <v>114006745059</v>
      </c>
      <c r="B54">
        <v>420113149</v>
      </c>
      <c r="C54" s="1">
        <v>44656.827870370369</v>
      </c>
      <c r="D54" s="1">
        <v>44656.844421296293</v>
      </c>
      <c r="E54" t="s">
        <v>426</v>
      </c>
      <c r="J54" t="s">
        <v>25</v>
      </c>
      <c r="K54" t="s">
        <v>26</v>
      </c>
      <c r="L54" t="s">
        <v>27</v>
      </c>
      <c r="M54">
        <v>80</v>
      </c>
      <c r="N54">
        <v>20</v>
      </c>
      <c r="O54" t="s">
        <v>69</v>
      </c>
      <c r="U54" t="s">
        <v>36</v>
      </c>
      <c r="V54" t="s">
        <v>37</v>
      </c>
      <c r="AA54" t="s">
        <v>44</v>
      </c>
      <c r="AC54" t="s">
        <v>46</v>
      </c>
      <c r="AH54" t="s">
        <v>44</v>
      </c>
      <c r="AJ54" t="s">
        <v>46</v>
      </c>
      <c r="AO54" t="s">
        <v>47</v>
      </c>
      <c r="AP54" t="s">
        <v>46</v>
      </c>
      <c r="AQ54" t="s">
        <v>48</v>
      </c>
      <c r="AR54" t="s">
        <v>49</v>
      </c>
      <c r="AT54" t="s">
        <v>50</v>
      </c>
      <c r="AU54" t="s">
        <v>51</v>
      </c>
      <c r="AZ54" t="s">
        <v>47</v>
      </c>
      <c r="BA54" t="s">
        <v>53</v>
      </c>
      <c r="BB54" t="s">
        <v>46</v>
      </c>
      <c r="BE54" t="s">
        <v>55</v>
      </c>
      <c r="BF54" t="s">
        <v>56</v>
      </c>
      <c r="BK54" t="s">
        <v>47</v>
      </c>
      <c r="BL54" t="s">
        <v>53</v>
      </c>
      <c r="BM54" t="s">
        <v>46</v>
      </c>
      <c r="BS54" t="s">
        <v>47</v>
      </c>
      <c r="BT54" t="s">
        <v>53</v>
      </c>
      <c r="BU54" t="s">
        <v>46</v>
      </c>
      <c r="BV54" t="s">
        <v>48</v>
      </c>
      <c r="BW54" t="s">
        <v>49</v>
      </c>
      <c r="CB54" t="s">
        <v>47</v>
      </c>
      <c r="CC54" t="s">
        <v>53</v>
      </c>
      <c r="CD54" t="s">
        <v>46</v>
      </c>
      <c r="CE54" t="s">
        <v>48</v>
      </c>
      <c r="CF54" t="s">
        <v>49</v>
      </c>
      <c r="CN54" t="s">
        <v>48</v>
      </c>
      <c r="CQ54" t="s">
        <v>58</v>
      </c>
      <c r="CR54" t="s">
        <v>427</v>
      </c>
      <c r="CS54" t="s">
        <v>69</v>
      </c>
      <c r="CV54">
        <v>37067</v>
      </c>
      <c r="CX54" t="s">
        <v>428</v>
      </c>
      <c r="CY54" t="s">
        <v>429</v>
      </c>
    </row>
    <row r="55" spans="1:103">
      <c r="A55">
        <v>114006676752</v>
      </c>
      <c r="B55">
        <v>420113149</v>
      </c>
      <c r="C55" s="1">
        <v>44656.707766203705</v>
      </c>
      <c r="D55" s="1">
        <v>44656.728483796294</v>
      </c>
      <c r="E55" t="s">
        <v>432</v>
      </c>
      <c r="J55" t="s">
        <v>25</v>
      </c>
      <c r="M55">
        <v>33</v>
      </c>
      <c r="N55">
        <v>33</v>
      </c>
      <c r="O55" t="s">
        <v>69</v>
      </c>
      <c r="V55" t="s">
        <v>37</v>
      </c>
      <c r="W55" t="s">
        <v>433</v>
      </c>
      <c r="X55" t="s">
        <v>40</v>
      </c>
      <c r="Y55" t="s">
        <v>41</v>
      </c>
      <c r="AA55" t="s">
        <v>44</v>
      </c>
      <c r="AB55" t="s">
        <v>45</v>
      </c>
      <c r="AE55" t="s">
        <v>40</v>
      </c>
      <c r="AF55" t="s">
        <v>41</v>
      </c>
      <c r="AH55" t="s">
        <v>44</v>
      </c>
      <c r="AI55" t="s">
        <v>45</v>
      </c>
      <c r="AL55" t="s">
        <v>40</v>
      </c>
      <c r="AM55" t="s">
        <v>41</v>
      </c>
      <c r="AO55" t="s">
        <v>47</v>
      </c>
      <c r="AP55" t="s">
        <v>46</v>
      </c>
      <c r="AQ55" t="s">
        <v>48</v>
      </c>
      <c r="BP55" t="s">
        <v>40</v>
      </c>
      <c r="BS55" t="s">
        <v>47</v>
      </c>
      <c r="BY55" t="s">
        <v>40</v>
      </c>
      <c r="CB55" t="s">
        <v>47</v>
      </c>
      <c r="CC55" t="s">
        <v>53</v>
      </c>
      <c r="CO55" t="s">
        <v>49</v>
      </c>
      <c r="CP55" t="s">
        <v>434</v>
      </c>
      <c r="CQ55" t="s">
        <v>58</v>
      </c>
      <c r="CR55" t="s">
        <v>435</v>
      </c>
      <c r="CS55" t="s">
        <v>69</v>
      </c>
      <c r="CU55">
        <v>15</v>
      </c>
      <c r="CX55" t="s">
        <v>436</v>
      </c>
      <c r="CY55" t="s">
        <v>437</v>
      </c>
    </row>
    <row r="56" spans="1:103">
      <c r="A56">
        <v>114006657030</v>
      </c>
      <c r="B56">
        <v>420113149</v>
      </c>
      <c r="C56" s="1">
        <v>44656.698923611111</v>
      </c>
      <c r="D56" s="1">
        <v>44656.701180555552</v>
      </c>
      <c r="E56" t="s">
        <v>438</v>
      </c>
      <c r="J56" t="s">
        <v>25</v>
      </c>
      <c r="K56" t="s">
        <v>26</v>
      </c>
      <c r="M56">
        <v>45</v>
      </c>
      <c r="N56">
        <v>45</v>
      </c>
      <c r="O56" t="s">
        <v>31</v>
      </c>
      <c r="P56" t="s">
        <v>439</v>
      </c>
      <c r="U56" t="s">
        <v>36</v>
      </c>
      <c r="V56" t="s">
        <v>37</v>
      </c>
      <c r="X56" t="s">
        <v>40</v>
      </c>
      <c r="Y56" t="s">
        <v>41</v>
      </c>
      <c r="AC56" t="s">
        <v>46</v>
      </c>
      <c r="AE56" t="s">
        <v>40</v>
      </c>
      <c r="AF56" t="s">
        <v>41</v>
      </c>
      <c r="AJ56" t="s">
        <v>46</v>
      </c>
      <c r="AL56" t="s">
        <v>40</v>
      </c>
      <c r="AM56" t="s">
        <v>41</v>
      </c>
      <c r="AP56" t="s">
        <v>46</v>
      </c>
      <c r="AR56" t="s">
        <v>49</v>
      </c>
      <c r="AV56" t="s">
        <v>52</v>
      </c>
      <c r="BG56" t="s">
        <v>57</v>
      </c>
      <c r="BP56" t="s">
        <v>40</v>
      </c>
      <c r="BQ56" t="s">
        <v>41</v>
      </c>
      <c r="BU56" t="s">
        <v>46</v>
      </c>
      <c r="BW56" t="s">
        <v>49</v>
      </c>
      <c r="CD56" t="s">
        <v>46</v>
      </c>
      <c r="CF56" t="s">
        <v>49</v>
      </c>
      <c r="CM56" t="s">
        <v>46</v>
      </c>
      <c r="CO56" t="s">
        <v>49</v>
      </c>
      <c r="CQ56" t="s">
        <v>69</v>
      </c>
      <c r="CS56" t="s">
        <v>69</v>
      </c>
      <c r="CU56">
        <v>11</v>
      </c>
      <c r="CV56">
        <v>11001</v>
      </c>
      <c r="CX56" t="s">
        <v>440</v>
      </c>
      <c r="CY56" t="s">
        <v>441</v>
      </c>
    </row>
    <row r="57" spans="1:103">
      <c r="A57">
        <v>114006648275</v>
      </c>
      <c r="B57">
        <v>420113149</v>
      </c>
      <c r="C57" s="1">
        <v>44656.663136574076</v>
      </c>
      <c r="D57" s="1">
        <v>44656.690243055556</v>
      </c>
      <c r="E57" t="s">
        <v>443</v>
      </c>
      <c r="J57" t="s">
        <v>25</v>
      </c>
      <c r="K57" t="s">
        <v>26</v>
      </c>
      <c r="L57" t="s">
        <v>27</v>
      </c>
      <c r="M57">
        <v>19</v>
      </c>
      <c r="N57">
        <v>19</v>
      </c>
      <c r="O57" t="s">
        <v>31</v>
      </c>
      <c r="P57" t="s">
        <v>445</v>
      </c>
      <c r="Q57" t="s">
        <v>32</v>
      </c>
      <c r="R57" t="s">
        <v>33</v>
      </c>
      <c r="S57" t="s">
        <v>34</v>
      </c>
      <c r="U57" t="s">
        <v>36</v>
      </c>
      <c r="W57" t="s">
        <v>446</v>
      </c>
      <c r="AD57" t="s">
        <v>447</v>
      </c>
      <c r="AK57" t="s">
        <v>448</v>
      </c>
      <c r="AO57" t="s">
        <v>47</v>
      </c>
      <c r="AS57" t="s">
        <v>449</v>
      </c>
      <c r="AT57" t="s">
        <v>50</v>
      </c>
      <c r="AU57" t="s">
        <v>51</v>
      </c>
      <c r="BD57" t="s">
        <v>450</v>
      </c>
      <c r="BE57" t="s">
        <v>55</v>
      </c>
      <c r="BF57" t="s">
        <v>56</v>
      </c>
      <c r="BO57" t="s">
        <v>451</v>
      </c>
      <c r="BX57" t="s">
        <v>452</v>
      </c>
      <c r="CG57" t="s">
        <v>453</v>
      </c>
      <c r="CP57" t="s">
        <v>454</v>
      </c>
      <c r="CQ57" t="s">
        <v>58</v>
      </c>
      <c r="CR57" t="s">
        <v>455</v>
      </c>
      <c r="CS57" t="s">
        <v>58</v>
      </c>
      <c r="CT57" t="s">
        <v>456</v>
      </c>
      <c r="CU57" t="s">
        <v>457</v>
      </c>
      <c r="CV57" t="s">
        <v>458</v>
      </c>
      <c r="CX57" t="s">
        <v>459</v>
      </c>
      <c r="CY57" t="s">
        <v>460</v>
      </c>
    </row>
    <row r="58" spans="1:103">
      <c r="A58">
        <v>114006637023</v>
      </c>
      <c r="B58">
        <v>420113149</v>
      </c>
      <c r="C58" s="1">
        <v>44656.64130787037</v>
      </c>
      <c r="D58" s="1">
        <v>44656.67628472222</v>
      </c>
      <c r="E58" t="s">
        <v>462</v>
      </c>
      <c r="J58" t="s">
        <v>25</v>
      </c>
      <c r="K58" t="s">
        <v>26</v>
      </c>
      <c r="L58" t="s">
        <v>27</v>
      </c>
      <c r="M58" t="s">
        <v>463</v>
      </c>
      <c r="N58" t="s">
        <v>464</v>
      </c>
      <c r="O58" t="s">
        <v>31</v>
      </c>
      <c r="P58" t="s">
        <v>465</v>
      </c>
      <c r="Q58" t="s">
        <v>32</v>
      </c>
      <c r="U58" t="s">
        <v>36</v>
      </c>
      <c r="V58" t="s">
        <v>37</v>
      </c>
      <c r="W58" t="s">
        <v>466</v>
      </c>
      <c r="X58" t="s">
        <v>40</v>
      </c>
      <c r="Y58" t="s">
        <v>41</v>
      </c>
      <c r="Z58" t="s">
        <v>42</v>
      </c>
      <c r="AA58" t="s">
        <v>44</v>
      </c>
      <c r="AC58" t="s">
        <v>46</v>
      </c>
      <c r="AE58" t="s">
        <v>40</v>
      </c>
      <c r="AH58" t="s">
        <v>44</v>
      </c>
      <c r="AJ58" t="s">
        <v>46</v>
      </c>
      <c r="AL58" t="s">
        <v>40</v>
      </c>
      <c r="AO58" t="s">
        <v>47</v>
      </c>
      <c r="AP58" t="s">
        <v>46</v>
      </c>
      <c r="AR58" t="s">
        <v>49</v>
      </c>
      <c r="AT58" t="s">
        <v>50</v>
      </c>
      <c r="AW58" t="s">
        <v>40</v>
      </c>
      <c r="AX58" t="s">
        <v>41</v>
      </c>
      <c r="AZ58" t="s">
        <v>47</v>
      </c>
      <c r="BG58" t="s">
        <v>57</v>
      </c>
      <c r="BP58" t="s">
        <v>40</v>
      </c>
      <c r="BQ58" t="s">
        <v>41</v>
      </c>
      <c r="BS58" t="s">
        <v>47</v>
      </c>
      <c r="BY58" t="s">
        <v>40</v>
      </c>
      <c r="CH58" t="s">
        <v>40</v>
      </c>
      <c r="CQ58" t="s">
        <v>58</v>
      </c>
      <c r="CR58" t="s">
        <v>467</v>
      </c>
      <c r="CS58" t="s">
        <v>58</v>
      </c>
      <c r="CT58" t="s">
        <v>468</v>
      </c>
      <c r="CU58">
        <v>44</v>
      </c>
      <c r="CV58" t="s">
        <v>469</v>
      </c>
      <c r="CX58" t="s">
        <v>470</v>
      </c>
      <c r="CY58" t="s">
        <v>471</v>
      </c>
    </row>
    <row r="59" spans="1:103">
      <c r="A59">
        <v>114006634683</v>
      </c>
      <c r="B59">
        <v>420113149</v>
      </c>
      <c r="C59" s="1">
        <v>44656.646655092591</v>
      </c>
      <c r="D59" s="1">
        <v>44656.673368055555</v>
      </c>
      <c r="E59" t="s">
        <v>473</v>
      </c>
      <c r="J59" t="s">
        <v>25</v>
      </c>
      <c r="M59">
        <v>84</v>
      </c>
      <c r="N59" t="s">
        <v>594</v>
      </c>
      <c r="O59" t="s">
        <v>31</v>
      </c>
      <c r="P59" t="s">
        <v>476</v>
      </c>
      <c r="R59" t="s">
        <v>33</v>
      </c>
      <c r="V59" t="s">
        <v>37</v>
      </c>
      <c r="AA59" t="s">
        <v>44</v>
      </c>
      <c r="AC59" t="s">
        <v>46</v>
      </c>
      <c r="AD59" t="s">
        <v>477</v>
      </c>
      <c r="AH59" t="s">
        <v>44</v>
      </c>
      <c r="AJ59" t="s">
        <v>46</v>
      </c>
      <c r="AK59" t="s">
        <v>477</v>
      </c>
      <c r="AO59" t="s">
        <v>47</v>
      </c>
      <c r="AP59" t="s">
        <v>46</v>
      </c>
      <c r="AS59" t="s">
        <v>477</v>
      </c>
      <c r="AT59" t="s">
        <v>50</v>
      </c>
      <c r="AU59" t="s">
        <v>51</v>
      </c>
      <c r="AZ59" t="s">
        <v>47</v>
      </c>
      <c r="BD59" t="s">
        <v>477</v>
      </c>
      <c r="BE59" t="s">
        <v>55</v>
      </c>
      <c r="BF59" t="s">
        <v>56</v>
      </c>
      <c r="BK59" t="s">
        <v>47</v>
      </c>
      <c r="BO59" t="s">
        <v>478</v>
      </c>
      <c r="BS59" t="s">
        <v>47</v>
      </c>
      <c r="BU59" t="s">
        <v>46</v>
      </c>
      <c r="BX59" t="s">
        <v>477</v>
      </c>
      <c r="CB59" t="s">
        <v>47</v>
      </c>
      <c r="CD59" t="s">
        <v>46</v>
      </c>
      <c r="CG59" t="s">
        <v>477</v>
      </c>
      <c r="CK59" t="s">
        <v>47</v>
      </c>
      <c r="CM59" t="s">
        <v>46</v>
      </c>
      <c r="CP59" t="s">
        <v>477</v>
      </c>
      <c r="CQ59" t="s">
        <v>69</v>
      </c>
      <c r="CS59" t="s">
        <v>58</v>
      </c>
      <c r="CT59" t="s">
        <v>479</v>
      </c>
      <c r="CU59">
        <v>53</v>
      </c>
      <c r="CX59" t="s">
        <v>480</v>
      </c>
      <c r="CY59" t="s">
        <v>481</v>
      </c>
    </row>
    <row r="60" spans="1:103">
      <c r="A60">
        <v>114006632536</v>
      </c>
      <c r="B60">
        <v>420113149</v>
      </c>
      <c r="C60" s="1">
        <v>44656.657280092593</v>
      </c>
      <c r="D60" s="1">
        <v>44656.670763888891</v>
      </c>
      <c r="E60" t="s">
        <v>483</v>
      </c>
      <c r="J60" t="s">
        <v>25</v>
      </c>
      <c r="K60" t="s">
        <v>26</v>
      </c>
      <c r="M60">
        <v>60</v>
      </c>
      <c r="N60">
        <v>50</v>
      </c>
      <c r="O60" t="s">
        <v>31</v>
      </c>
      <c r="P60" t="s">
        <v>484</v>
      </c>
      <c r="U60" t="s">
        <v>36</v>
      </c>
      <c r="V60" t="s">
        <v>37</v>
      </c>
      <c r="AA60" t="s">
        <v>44</v>
      </c>
      <c r="AC60" t="s">
        <v>46</v>
      </c>
      <c r="AH60" t="s">
        <v>44</v>
      </c>
      <c r="AJ60" t="s">
        <v>46</v>
      </c>
      <c r="AO60" t="s">
        <v>47</v>
      </c>
      <c r="AP60" t="s">
        <v>46</v>
      </c>
      <c r="AR60" t="s">
        <v>49</v>
      </c>
      <c r="AT60" t="s">
        <v>50</v>
      </c>
      <c r="AU60" t="s">
        <v>51</v>
      </c>
      <c r="AZ60" t="s">
        <v>47</v>
      </c>
      <c r="BB60" t="s">
        <v>46</v>
      </c>
      <c r="BG60" t="s">
        <v>57</v>
      </c>
      <c r="BS60" t="s">
        <v>47</v>
      </c>
      <c r="BU60" t="s">
        <v>46</v>
      </c>
      <c r="BW60" t="s">
        <v>49</v>
      </c>
      <c r="CB60" t="s">
        <v>47</v>
      </c>
      <c r="CD60" t="s">
        <v>46</v>
      </c>
      <c r="CF60" t="s">
        <v>49</v>
      </c>
      <c r="CK60" t="s">
        <v>47</v>
      </c>
      <c r="CM60" t="s">
        <v>46</v>
      </c>
      <c r="CO60" t="s">
        <v>49</v>
      </c>
      <c r="CQ60" t="s">
        <v>58</v>
      </c>
      <c r="CR60" t="s">
        <v>485</v>
      </c>
      <c r="CS60" t="s">
        <v>69</v>
      </c>
      <c r="CU60" t="s">
        <v>307</v>
      </c>
      <c r="CX60" t="s">
        <v>486</v>
      </c>
      <c r="CY60" t="s">
        <v>487</v>
      </c>
    </row>
    <row r="61" spans="1:103">
      <c r="A61">
        <v>114006611536</v>
      </c>
      <c r="B61">
        <v>420113149</v>
      </c>
      <c r="C61" s="1">
        <v>44656.632326388892</v>
      </c>
      <c r="D61" s="1">
        <v>44656.647488425922</v>
      </c>
      <c r="E61" t="s">
        <v>272</v>
      </c>
      <c r="J61" t="s">
        <v>25</v>
      </c>
      <c r="K61" t="s">
        <v>26</v>
      </c>
      <c r="M61">
        <v>2600</v>
      </c>
      <c r="N61">
        <v>948</v>
      </c>
      <c r="O61" t="s">
        <v>69</v>
      </c>
      <c r="Q61" t="s">
        <v>32</v>
      </c>
      <c r="V61" t="s">
        <v>37</v>
      </c>
      <c r="AA61" t="s">
        <v>44</v>
      </c>
      <c r="AB61" t="s">
        <v>45</v>
      </c>
      <c r="AC61" t="s">
        <v>46</v>
      </c>
      <c r="AE61" t="s">
        <v>40</v>
      </c>
      <c r="AG61" t="s">
        <v>42</v>
      </c>
      <c r="AH61" t="s">
        <v>44</v>
      </c>
      <c r="AJ61" t="s">
        <v>46</v>
      </c>
      <c r="AL61" t="s">
        <v>40</v>
      </c>
      <c r="AN61" t="s">
        <v>42</v>
      </c>
      <c r="AO61" t="s">
        <v>47</v>
      </c>
      <c r="AP61" t="s">
        <v>46</v>
      </c>
      <c r="AQ61" t="s">
        <v>48</v>
      </c>
      <c r="AR61" t="s">
        <v>49</v>
      </c>
      <c r="AT61" t="s">
        <v>50</v>
      </c>
      <c r="AU61" t="s">
        <v>51</v>
      </c>
      <c r="AW61" t="s">
        <v>40</v>
      </c>
      <c r="AY61" t="s">
        <v>42</v>
      </c>
      <c r="AZ61" t="s">
        <v>47</v>
      </c>
      <c r="BB61" t="s">
        <v>46</v>
      </c>
      <c r="BE61" t="s">
        <v>55</v>
      </c>
      <c r="BF61" t="s">
        <v>56</v>
      </c>
      <c r="BH61" t="s">
        <v>40</v>
      </c>
      <c r="BJ61" t="s">
        <v>42</v>
      </c>
      <c r="BK61" t="s">
        <v>47</v>
      </c>
      <c r="BM61" t="s">
        <v>46</v>
      </c>
      <c r="BP61" t="s">
        <v>40</v>
      </c>
      <c r="BR61" t="s">
        <v>42</v>
      </c>
      <c r="BS61" t="s">
        <v>47</v>
      </c>
      <c r="BU61" t="s">
        <v>46</v>
      </c>
      <c r="BV61" t="s">
        <v>48</v>
      </c>
      <c r="BW61" t="s">
        <v>49</v>
      </c>
      <c r="BY61" t="s">
        <v>40</v>
      </c>
      <c r="CB61" t="s">
        <v>47</v>
      </c>
      <c r="CH61" t="s">
        <v>40</v>
      </c>
      <c r="CJ61" t="s">
        <v>42</v>
      </c>
      <c r="CK61" t="s">
        <v>47</v>
      </c>
      <c r="CM61" t="s">
        <v>46</v>
      </c>
      <c r="CN61" t="s">
        <v>48</v>
      </c>
      <c r="CO61" t="s">
        <v>49</v>
      </c>
      <c r="CQ61" t="s">
        <v>58</v>
      </c>
      <c r="CR61" t="s">
        <v>507</v>
      </c>
      <c r="CS61" t="s">
        <v>69</v>
      </c>
      <c r="CU61">
        <v>17</v>
      </c>
      <c r="CX61" t="s">
        <v>508</v>
      </c>
      <c r="CY61" t="s">
        <v>509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DD9A0-B761-4993-BFDD-D3B9A88A4619}">
  <dimension ref="A1:H2"/>
  <sheetViews>
    <sheetView tabSelected="1" workbookViewId="0">
      <selection activeCell="D10" sqref="D10"/>
    </sheetView>
  </sheetViews>
  <sheetFormatPr defaultRowHeight="14.5"/>
  <cols>
    <col min="1" max="1" width="9.81640625" customWidth="1"/>
  </cols>
  <sheetData>
    <row r="1" spans="1:8" ht="58.5" thickTop="1">
      <c r="A1" s="100" t="s">
        <v>519</v>
      </c>
      <c r="B1" s="100" t="s">
        <v>520</v>
      </c>
      <c r="C1" s="100" t="s">
        <v>521</v>
      </c>
      <c r="D1" s="10" t="s">
        <v>522</v>
      </c>
      <c r="E1" s="10" t="s">
        <v>523</v>
      </c>
      <c r="F1" s="10" t="s">
        <v>524</v>
      </c>
      <c r="G1" s="96" t="s">
        <v>525</v>
      </c>
      <c r="H1" s="96" t="s">
        <v>526</v>
      </c>
    </row>
    <row r="2" spans="1:8">
      <c r="A2" s="95">
        <v>0.7407407407407407</v>
      </c>
      <c r="B2" s="95">
        <v>0.72222222222222221</v>
      </c>
      <c r="C2" s="95">
        <v>0.61111111111111116</v>
      </c>
      <c r="D2" s="95">
        <v>0.70370370370370372</v>
      </c>
      <c r="E2" s="95">
        <v>0.57407407407407407</v>
      </c>
      <c r="F2" s="95">
        <v>0.5</v>
      </c>
      <c r="G2" s="95">
        <v>0.57407407407407407</v>
      </c>
      <c r="H2" s="95">
        <v>0.37037037037037035</v>
      </c>
    </row>
  </sheetData>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069D-8245-47A8-B946-E8D1C26AC472}">
  <dimension ref="A1:H2"/>
  <sheetViews>
    <sheetView topLeftCell="A10" workbookViewId="0">
      <selection activeCell="C2" sqref="C2"/>
    </sheetView>
  </sheetViews>
  <sheetFormatPr defaultRowHeight="14.5"/>
  <sheetData>
    <row r="1" spans="1:8" ht="58.5" thickTop="1">
      <c r="A1" s="100" t="s">
        <v>519</v>
      </c>
      <c r="B1" s="100" t="s">
        <v>520</v>
      </c>
      <c r="C1" s="100" t="s">
        <v>521</v>
      </c>
      <c r="D1" s="10" t="s">
        <v>522</v>
      </c>
      <c r="E1" s="10" t="s">
        <v>523</v>
      </c>
      <c r="F1" s="10" t="s">
        <v>524</v>
      </c>
      <c r="G1" s="96" t="s">
        <v>525</v>
      </c>
      <c r="H1" s="96" t="s">
        <v>526</v>
      </c>
    </row>
    <row r="2" spans="1:8">
      <c r="A2" s="95">
        <v>0.79629629629629628</v>
      </c>
      <c r="B2" s="95">
        <v>0.83333333333333337</v>
      </c>
      <c r="C2" s="95">
        <v>0.85185185185185186</v>
      </c>
      <c r="D2" s="95">
        <v>0.83333333333333337</v>
      </c>
      <c r="E2" s="95">
        <v>0.70370370370370372</v>
      </c>
      <c r="F2" s="95">
        <v>0.68518518518518523</v>
      </c>
      <c r="G2" s="95">
        <v>0.77777777777777779</v>
      </c>
      <c r="H2" s="95">
        <v>0.53703703703703709</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F545E-E5B0-49FE-90E5-07A9BD0C760D}">
  <dimension ref="A1:H2"/>
  <sheetViews>
    <sheetView workbookViewId="0">
      <selection sqref="A1:H1"/>
    </sheetView>
  </sheetViews>
  <sheetFormatPr defaultRowHeight="14.5"/>
  <sheetData>
    <row r="1" spans="1:8" ht="58.5" thickTop="1">
      <c r="A1" s="100" t="s">
        <v>519</v>
      </c>
      <c r="B1" s="100" t="s">
        <v>520</v>
      </c>
      <c r="C1" s="100" t="s">
        <v>521</v>
      </c>
      <c r="D1" s="10" t="s">
        <v>522</v>
      </c>
      <c r="E1" s="10" t="s">
        <v>523</v>
      </c>
      <c r="F1" s="10" t="s">
        <v>524</v>
      </c>
      <c r="G1" s="96" t="s">
        <v>525</v>
      </c>
      <c r="H1" s="96" t="s">
        <v>526</v>
      </c>
    </row>
    <row r="2" spans="1:8">
      <c r="A2" s="95">
        <v>0.59259259259259256</v>
      </c>
      <c r="B2" s="95">
        <v>0.57407407407407407</v>
      </c>
      <c r="C2" s="95">
        <v>0.57407407407407407</v>
      </c>
      <c r="D2" s="95">
        <v>0.51851851851851849</v>
      </c>
      <c r="E2" s="95">
        <v>0.42592592592592593</v>
      </c>
      <c r="F2" s="95">
        <v>0.37037037037037035</v>
      </c>
      <c r="G2" s="95">
        <v>0.42592592592592593</v>
      </c>
      <c r="H2" s="95">
        <v>0.31481481481481483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D0CCC-8BE9-45A1-BCF6-555C2702DDEA}">
  <dimension ref="A1:H2"/>
  <sheetViews>
    <sheetView workbookViewId="0">
      <selection activeCell="C2" sqref="C2"/>
    </sheetView>
  </sheetViews>
  <sheetFormatPr defaultRowHeight="14.5"/>
  <sheetData>
    <row r="1" spans="1:8" ht="58.5" thickTop="1">
      <c r="A1" s="100" t="s">
        <v>519</v>
      </c>
      <c r="B1" s="100" t="s">
        <v>520</v>
      </c>
      <c r="C1" s="100" t="s">
        <v>521</v>
      </c>
      <c r="D1" s="10" t="s">
        <v>522</v>
      </c>
      <c r="E1" s="10" t="s">
        <v>523</v>
      </c>
      <c r="F1" s="10" t="s">
        <v>524</v>
      </c>
      <c r="G1" s="96" t="s">
        <v>525</v>
      </c>
      <c r="H1" s="96" t="s">
        <v>526</v>
      </c>
    </row>
    <row r="2" spans="1:8">
      <c r="C2">
        <v>0.18518518518518517</v>
      </c>
      <c r="D2">
        <v>0.16666666666666666</v>
      </c>
      <c r="E2">
        <v>0.18518518518518517</v>
      </c>
      <c r="F2">
        <v>0.14814814814814814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26E25-FF2C-45D7-B5C7-2B17A8BAF838}">
  <dimension ref="A1:K19"/>
  <sheetViews>
    <sheetView workbookViewId="0">
      <selection activeCell="H8" sqref="H8"/>
    </sheetView>
  </sheetViews>
  <sheetFormatPr defaultRowHeight="14.5"/>
  <cols>
    <col min="1" max="1" width="38.26953125" customWidth="1"/>
    <col min="2" max="2" width="19.54296875" customWidth="1"/>
    <col min="3" max="3" width="17.81640625" customWidth="1"/>
    <col min="4" max="4" width="18.453125" customWidth="1"/>
    <col min="5" max="5" width="12" customWidth="1"/>
    <col min="8" max="8" width="70.453125" customWidth="1"/>
    <col min="9" max="9" width="30.54296875" customWidth="1"/>
    <col min="10" max="10" width="32.1796875" customWidth="1"/>
    <col min="11" max="11" width="34.453125" customWidth="1"/>
  </cols>
  <sheetData>
    <row r="1" spans="1:11" ht="29.5" thickTop="1">
      <c r="A1" s="69" t="s">
        <v>527</v>
      </c>
      <c r="B1" s="10" t="s">
        <v>522</v>
      </c>
      <c r="C1" s="10" t="s">
        <v>523</v>
      </c>
      <c r="D1" s="10" t="s">
        <v>524</v>
      </c>
      <c r="E1" s="136" t="s">
        <v>611</v>
      </c>
      <c r="F1">
        <v>54</v>
      </c>
    </row>
    <row r="2" spans="1:11">
      <c r="A2" s="66" t="s">
        <v>40</v>
      </c>
      <c r="B2" s="28">
        <v>37</v>
      </c>
      <c r="C2" s="28">
        <v>29</v>
      </c>
      <c r="D2" s="28">
        <v>23</v>
      </c>
      <c r="E2" s="139">
        <f>B2/$F$1</f>
        <v>0.68518518518518523</v>
      </c>
      <c r="F2" s="139">
        <f>C2/$F$1</f>
        <v>0.53703703703703709</v>
      </c>
      <c r="G2" s="139">
        <f t="shared" ref="G2:G10" si="0">D2/$F$1</f>
        <v>0.42592592592592593</v>
      </c>
    </row>
    <row r="3" spans="1:11">
      <c r="A3" s="66" t="s">
        <v>41</v>
      </c>
      <c r="B3" s="28">
        <v>17</v>
      </c>
      <c r="C3" s="28">
        <v>13</v>
      </c>
      <c r="D3" s="28">
        <v>11</v>
      </c>
      <c r="E3" s="139">
        <f>B3/$F$1</f>
        <v>0.31481481481481483</v>
      </c>
      <c r="F3" s="139">
        <f t="shared" ref="F3:F10" si="1">C3/$F$1</f>
        <v>0.24074074074074073</v>
      </c>
      <c r="G3" s="139">
        <f t="shared" si="0"/>
        <v>0.20370370370370369</v>
      </c>
    </row>
    <row r="4" spans="1:11">
      <c r="A4" s="66" t="s">
        <v>42</v>
      </c>
      <c r="B4" s="28">
        <v>10</v>
      </c>
      <c r="C4" s="28">
        <v>8</v>
      </c>
      <c r="D4" s="28">
        <v>7</v>
      </c>
      <c r="E4" s="139">
        <f>B4/$F$1</f>
        <v>0.18518518518518517</v>
      </c>
      <c r="F4" s="139">
        <f t="shared" si="1"/>
        <v>0.14814814814814814</v>
      </c>
      <c r="G4" s="139">
        <f t="shared" si="0"/>
        <v>0.12962962962962962</v>
      </c>
    </row>
    <row r="5" spans="1:11" ht="29">
      <c r="A5" s="67" t="s">
        <v>528</v>
      </c>
      <c r="B5" s="32">
        <v>38</v>
      </c>
      <c r="C5" s="32">
        <v>31</v>
      </c>
      <c r="D5" s="32">
        <v>27</v>
      </c>
      <c r="E5" s="139">
        <f>B5/$F$1</f>
        <v>0.70370370370370372</v>
      </c>
      <c r="F5" s="139">
        <f t="shared" si="1"/>
        <v>0.57407407407407407</v>
      </c>
      <c r="G5" s="139">
        <f t="shared" si="0"/>
        <v>0.5</v>
      </c>
    </row>
    <row r="6" spans="1:11">
      <c r="A6" s="68" t="s">
        <v>47</v>
      </c>
      <c r="B6" s="32">
        <v>45</v>
      </c>
      <c r="C6" s="32">
        <v>38</v>
      </c>
      <c r="D6" s="32">
        <v>37</v>
      </c>
      <c r="E6" s="139">
        <f t="shared" ref="E6:E10" si="2">B6/$F$1</f>
        <v>0.83333333333333337</v>
      </c>
      <c r="F6" s="139">
        <f t="shared" si="1"/>
        <v>0.70370370370370372</v>
      </c>
      <c r="G6" s="139">
        <f t="shared" si="0"/>
        <v>0.68518518518518523</v>
      </c>
    </row>
    <row r="7" spans="1:11">
      <c r="A7" s="68" t="s">
        <v>53</v>
      </c>
      <c r="B7" s="32">
        <v>4</v>
      </c>
      <c r="C7" s="32">
        <v>6</v>
      </c>
      <c r="D7" s="32">
        <v>3</v>
      </c>
      <c r="E7" s="139">
        <f t="shared" si="2"/>
        <v>7.407407407407407E-2</v>
      </c>
      <c r="F7" s="139">
        <f t="shared" si="1"/>
        <v>0.1111111111111111</v>
      </c>
      <c r="G7" s="139">
        <f t="shared" si="0"/>
        <v>5.5555555555555552E-2</v>
      </c>
    </row>
    <row r="8" spans="1:11">
      <c r="A8" s="68" t="s">
        <v>46</v>
      </c>
      <c r="B8" s="32">
        <v>28</v>
      </c>
      <c r="C8" s="32">
        <v>23</v>
      </c>
      <c r="D8" s="32">
        <v>20</v>
      </c>
      <c r="E8" s="139">
        <f t="shared" si="2"/>
        <v>0.51851851851851849</v>
      </c>
      <c r="F8" s="139">
        <f t="shared" si="1"/>
        <v>0.42592592592592593</v>
      </c>
      <c r="G8" s="139">
        <f t="shared" si="0"/>
        <v>0.37037037037037035</v>
      </c>
    </row>
    <row r="9" spans="1:11">
      <c r="A9" s="68" t="s">
        <v>48</v>
      </c>
      <c r="B9" s="32">
        <v>9</v>
      </c>
      <c r="C9" s="32">
        <v>10</v>
      </c>
      <c r="D9" s="32">
        <v>8</v>
      </c>
      <c r="E9" s="139">
        <f t="shared" si="2"/>
        <v>0.16666666666666666</v>
      </c>
      <c r="F9" s="139">
        <f t="shared" si="1"/>
        <v>0.18518518518518517</v>
      </c>
      <c r="G9" s="139">
        <f t="shared" si="0"/>
        <v>0.14814814814814814</v>
      </c>
    </row>
    <row r="10" spans="1:11">
      <c r="A10" s="68" t="s">
        <v>49</v>
      </c>
      <c r="B10" s="32">
        <v>18</v>
      </c>
      <c r="C10" s="32">
        <v>16</v>
      </c>
      <c r="D10" s="32">
        <v>20</v>
      </c>
      <c r="E10" s="139">
        <f t="shared" si="2"/>
        <v>0.33333333333333331</v>
      </c>
      <c r="F10" s="139">
        <f t="shared" si="1"/>
        <v>0.29629629629629628</v>
      </c>
      <c r="G10" s="139">
        <f t="shared" si="0"/>
        <v>0.37037037037037035</v>
      </c>
    </row>
    <row r="11" spans="1:11" ht="15" thickBot="1">
      <c r="A11" s="64"/>
    </row>
    <row r="12" spans="1:11" ht="66.75" customHeight="1" thickTop="1" thickBot="1">
      <c r="H12" s="89" t="s">
        <v>527</v>
      </c>
      <c r="I12" s="90" t="s">
        <v>522</v>
      </c>
      <c r="J12" s="90" t="s">
        <v>523</v>
      </c>
      <c r="K12" s="91" t="s">
        <v>524</v>
      </c>
    </row>
    <row r="13" spans="1:11" ht="60.75" customHeight="1" thickTop="1" thickBot="1">
      <c r="H13" s="137" t="s">
        <v>528</v>
      </c>
      <c r="I13" s="115">
        <v>38</v>
      </c>
      <c r="J13" s="115">
        <v>31</v>
      </c>
      <c r="K13" s="115">
        <v>27</v>
      </c>
    </row>
    <row r="14" spans="1:11" ht="32.25" customHeight="1" thickTop="1" thickBot="1">
      <c r="H14" s="138" t="s">
        <v>47</v>
      </c>
      <c r="I14" s="115">
        <v>45</v>
      </c>
      <c r="J14" s="115">
        <v>38</v>
      </c>
      <c r="K14" s="115">
        <v>37</v>
      </c>
    </row>
    <row r="15" spans="1:11" ht="32.25" customHeight="1" thickTop="1" thickBot="1">
      <c r="H15" s="138" t="s">
        <v>53</v>
      </c>
      <c r="I15" s="115">
        <v>4</v>
      </c>
      <c r="J15" s="115">
        <v>6</v>
      </c>
      <c r="K15" s="115">
        <v>3</v>
      </c>
    </row>
    <row r="16" spans="1:11" ht="32.25" customHeight="1" thickTop="1" thickBot="1">
      <c r="H16" s="138" t="s">
        <v>46</v>
      </c>
      <c r="I16" s="115">
        <v>28</v>
      </c>
      <c r="J16" s="115">
        <v>23</v>
      </c>
      <c r="K16" s="115">
        <v>20</v>
      </c>
    </row>
    <row r="17" spans="8:11" ht="32.25" customHeight="1" thickTop="1" thickBot="1">
      <c r="H17" s="138" t="s">
        <v>48</v>
      </c>
      <c r="I17" s="115">
        <v>9</v>
      </c>
      <c r="J17" s="115">
        <v>10</v>
      </c>
      <c r="K17" s="115">
        <v>8</v>
      </c>
    </row>
    <row r="18" spans="8:11" ht="32.25" customHeight="1" thickTop="1" thickBot="1">
      <c r="H18" s="138" t="s">
        <v>49</v>
      </c>
      <c r="I18" s="115">
        <v>18</v>
      </c>
      <c r="J18" s="115">
        <v>16</v>
      </c>
      <c r="K18" s="115">
        <v>20</v>
      </c>
    </row>
    <row r="19" spans="8:11" ht="15" thickTop="1"/>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B79B9-DBCA-44D1-9FDF-DD26E18B450F}">
  <dimension ref="A1:T28"/>
  <sheetViews>
    <sheetView workbookViewId="0">
      <selection activeCell="D4" sqref="D4:E9"/>
    </sheetView>
  </sheetViews>
  <sheetFormatPr defaultRowHeight="14.5"/>
  <cols>
    <col min="1" max="1" width="35.81640625" customWidth="1"/>
    <col min="2" max="2" width="14.54296875" customWidth="1"/>
    <col min="3" max="3" width="26.7265625" customWidth="1"/>
    <col min="4" max="4" width="14.1796875" customWidth="1"/>
    <col min="5" max="5" width="24.26953125" customWidth="1"/>
    <col min="6" max="6" width="25.1796875" customWidth="1"/>
    <col min="7" max="7" width="55.81640625" customWidth="1"/>
    <col min="8" max="9" width="21.7265625" customWidth="1"/>
    <col min="10" max="10" width="20.453125" customWidth="1"/>
    <col min="11" max="11" width="22.1796875" customWidth="1"/>
    <col min="14" max="14" width="12.26953125" customWidth="1"/>
    <col min="16" max="16" width="72.26953125" customWidth="1"/>
    <col min="17" max="17" width="20.26953125" customWidth="1"/>
    <col min="18" max="18" width="30" customWidth="1"/>
    <col min="19" max="19" width="19.81640625" customWidth="1"/>
    <col min="20" max="20" width="29.7265625" customWidth="1"/>
  </cols>
  <sheetData>
    <row r="1" spans="1:15" ht="15" thickBot="1">
      <c r="E1" s="113" t="s">
        <v>610</v>
      </c>
    </row>
    <row r="2" spans="1:15" ht="20.25" customHeight="1" thickTop="1" thickBot="1">
      <c r="A2" s="102"/>
      <c r="B2" s="102" t="s">
        <v>525</v>
      </c>
      <c r="C2" s="109" t="s">
        <v>526</v>
      </c>
      <c r="D2" s="112"/>
      <c r="E2" s="112"/>
      <c r="H2">
        <f>21/54</f>
        <v>0.3888888888888889</v>
      </c>
    </row>
    <row r="3" spans="1:15" ht="20.25" customHeight="1" thickBot="1">
      <c r="A3" s="105" t="s">
        <v>598</v>
      </c>
      <c r="B3" s="106" t="s">
        <v>554</v>
      </c>
      <c r="C3" s="110" t="s">
        <v>554</v>
      </c>
      <c r="E3" s="113"/>
    </row>
    <row r="4" spans="1:15" ht="20.25" customHeight="1" thickTop="1" thickBot="1">
      <c r="A4" s="107" t="s">
        <v>599</v>
      </c>
      <c r="B4" s="108">
        <v>30</v>
      </c>
      <c r="C4" s="111">
        <v>22</v>
      </c>
      <c r="D4" s="141">
        <f>B4/$B$9</f>
        <v>0.55555555555555558</v>
      </c>
      <c r="E4" s="141">
        <f>C4/$C$9</f>
        <v>0.40740740740740738</v>
      </c>
    </row>
    <row r="5" spans="1:15" ht="20.25" customHeight="1" thickBot="1">
      <c r="A5" s="107" t="s">
        <v>600</v>
      </c>
      <c r="B5" s="108">
        <v>12</v>
      </c>
      <c r="C5" s="111">
        <v>5</v>
      </c>
      <c r="D5" s="141">
        <f t="shared" ref="D5:D8" si="0">B5/$B$9</f>
        <v>0.22222222222222221</v>
      </c>
      <c r="E5" s="141">
        <f t="shared" ref="E5:E8" si="1">C5/$C$9</f>
        <v>9.2592592592592587E-2</v>
      </c>
    </row>
    <row r="6" spans="1:15" ht="20.25" customHeight="1" thickBot="1">
      <c r="A6" s="107" t="s">
        <v>601</v>
      </c>
      <c r="B6" s="108">
        <v>3</v>
      </c>
      <c r="C6" s="108">
        <v>3</v>
      </c>
      <c r="D6" s="141">
        <f t="shared" si="0"/>
        <v>5.5555555555555552E-2</v>
      </c>
      <c r="E6" s="141">
        <f t="shared" si="1"/>
        <v>5.5555555555555552E-2</v>
      </c>
      <c r="F6">
        <f>11/58</f>
        <v>0.18965517241379309</v>
      </c>
      <c r="G6">
        <f>24/58</f>
        <v>0.41379310344827586</v>
      </c>
    </row>
    <row r="7" spans="1:15">
      <c r="A7" s="116" t="s">
        <v>606</v>
      </c>
      <c r="B7" s="117">
        <v>8</v>
      </c>
      <c r="C7" s="117">
        <v>24</v>
      </c>
      <c r="D7" s="141">
        <f t="shared" si="0"/>
        <v>0.14814814814814814</v>
      </c>
      <c r="E7" s="141">
        <f t="shared" si="1"/>
        <v>0.44444444444444442</v>
      </c>
    </row>
    <row r="8" spans="1:15">
      <c r="A8" s="116" t="s">
        <v>605</v>
      </c>
      <c r="B8" s="117">
        <v>1</v>
      </c>
      <c r="C8" s="117">
        <v>0</v>
      </c>
      <c r="D8" s="141">
        <f t="shared" si="0"/>
        <v>1.8518518518518517E-2</v>
      </c>
      <c r="E8" s="141">
        <f t="shared" si="1"/>
        <v>0</v>
      </c>
    </row>
    <row r="9" spans="1:15" ht="15" thickBot="1">
      <c r="B9">
        <f>SUM(B4:B8)</f>
        <v>54</v>
      </c>
      <c r="C9">
        <f>SUM(C4:C8)</f>
        <v>54</v>
      </c>
      <c r="D9" s="142">
        <f>SUM(D4:D8)</f>
        <v>1</v>
      </c>
      <c r="E9" s="142">
        <f>SUM(E4:E8)</f>
        <v>1</v>
      </c>
    </row>
    <row r="10" spans="1:15" ht="36" customHeight="1" thickTop="1" thickBot="1">
      <c r="A10" s="76"/>
      <c r="B10" s="165" t="s">
        <v>525</v>
      </c>
      <c r="C10" s="165"/>
      <c r="D10" s="165" t="s">
        <v>526</v>
      </c>
      <c r="E10" s="165"/>
      <c r="F10" s="165"/>
      <c r="G10" s="57"/>
      <c r="H10" s="163" t="s">
        <v>525</v>
      </c>
      <c r="I10" s="164"/>
      <c r="J10" s="163" t="s">
        <v>526</v>
      </c>
      <c r="K10" s="163"/>
      <c r="L10" t="s">
        <v>532</v>
      </c>
      <c r="M10" t="s">
        <v>532</v>
      </c>
      <c r="N10" t="s">
        <v>533</v>
      </c>
      <c r="O10" t="s">
        <v>533</v>
      </c>
    </row>
    <row r="11" spans="1:15" ht="36" customHeight="1" thickTop="1" thickBot="1">
      <c r="A11" s="77"/>
      <c r="B11" s="101" t="s">
        <v>514</v>
      </c>
      <c r="C11" s="101" t="s">
        <v>602</v>
      </c>
      <c r="D11" s="101" t="s">
        <v>514</v>
      </c>
      <c r="E11" s="101" t="s">
        <v>603</v>
      </c>
      <c r="F11" s="101" t="s">
        <v>604</v>
      </c>
      <c r="G11" s="65" t="s">
        <v>527</v>
      </c>
      <c r="H11" s="56" t="s">
        <v>534</v>
      </c>
      <c r="I11" s="58" t="s">
        <v>535</v>
      </c>
      <c r="J11" s="56" t="s">
        <v>534</v>
      </c>
      <c r="K11" s="56" t="s">
        <v>535</v>
      </c>
    </row>
    <row r="12" spans="1:15" ht="44.25" customHeight="1" thickTop="1" thickBot="1">
      <c r="A12" s="114" t="s">
        <v>529</v>
      </c>
      <c r="B12" s="115">
        <v>42</v>
      </c>
      <c r="C12" s="115">
        <v>12</v>
      </c>
      <c r="D12" s="115">
        <v>27</v>
      </c>
      <c r="E12" s="115">
        <v>5</v>
      </c>
      <c r="F12" s="115"/>
      <c r="G12" s="51" t="s">
        <v>40</v>
      </c>
      <c r="H12" s="52">
        <v>29</v>
      </c>
      <c r="I12" s="59">
        <f>H12/46*100</f>
        <v>63.04347826086957</v>
      </c>
      <c r="J12" s="52">
        <v>17</v>
      </c>
      <c r="K12" s="54">
        <v>54.838709677419352</v>
      </c>
      <c r="L12">
        <f>H12/54</f>
        <v>0.53703703703703709</v>
      </c>
      <c r="M12">
        <f>J12/54</f>
        <v>0.31481481481481483</v>
      </c>
      <c r="N12" s="53">
        <f>H12/46*100</f>
        <v>63.04347826086957</v>
      </c>
      <c r="O12" s="53">
        <f>J12/31*100</f>
        <v>54.838709677419352</v>
      </c>
    </row>
    <row r="13" spans="1:15" ht="44.25" customHeight="1" thickTop="1" thickBot="1">
      <c r="A13" s="114" t="s">
        <v>530</v>
      </c>
      <c r="B13" s="115">
        <v>33</v>
      </c>
      <c r="C13" s="115"/>
      <c r="D13" s="115">
        <v>36</v>
      </c>
      <c r="E13" s="115"/>
      <c r="F13" s="115">
        <v>3</v>
      </c>
      <c r="G13" s="51" t="s">
        <v>41</v>
      </c>
      <c r="H13" s="52">
        <v>13</v>
      </c>
      <c r="I13" s="59">
        <f t="shared" ref="I13:I14" si="2">H13/46*100</f>
        <v>28.260869565217391</v>
      </c>
      <c r="J13" s="52">
        <v>5</v>
      </c>
      <c r="K13" s="54">
        <v>16.129032258064516</v>
      </c>
      <c r="L13">
        <f t="shared" ref="L13:L19" si="3">H13/54</f>
        <v>0.24074074074074073</v>
      </c>
      <c r="M13">
        <f t="shared" ref="M13:M19" si="4">J13/54</f>
        <v>9.2592592592592587E-2</v>
      </c>
      <c r="N13" s="53">
        <f t="shared" ref="N13:N19" si="5">H13/46*100</f>
        <v>28.260869565217391</v>
      </c>
      <c r="O13" s="53">
        <f t="shared" ref="O13:O19" si="6">J13/31*100</f>
        <v>16.129032258064516</v>
      </c>
    </row>
    <row r="14" spans="1:15" ht="44.25" customHeight="1" thickTop="1" thickBot="1">
      <c r="A14" s="114" t="s">
        <v>531</v>
      </c>
      <c r="B14" s="115">
        <v>8</v>
      </c>
      <c r="C14" s="115"/>
      <c r="D14" s="115">
        <v>24</v>
      </c>
      <c r="E14" s="115"/>
      <c r="F14" s="115"/>
      <c r="G14" s="51" t="s">
        <v>42</v>
      </c>
      <c r="H14" s="52">
        <v>8</v>
      </c>
      <c r="I14" s="59">
        <f t="shared" si="2"/>
        <v>17.391304347826086</v>
      </c>
      <c r="J14" s="52">
        <v>4</v>
      </c>
      <c r="K14" s="54">
        <v>12.903225806451612</v>
      </c>
      <c r="L14">
        <f t="shared" si="3"/>
        <v>0.14814814814814814</v>
      </c>
      <c r="M14">
        <f t="shared" si="4"/>
        <v>7.407407407407407E-2</v>
      </c>
      <c r="N14" s="53">
        <f t="shared" si="5"/>
        <v>17.391304347826086</v>
      </c>
      <c r="O14" s="53">
        <f t="shared" si="6"/>
        <v>12.903225806451612</v>
      </c>
    </row>
    <row r="15" spans="1:15" ht="25" customHeight="1" thickTop="1" thickBot="1">
      <c r="G15" s="44" t="s">
        <v>536</v>
      </c>
      <c r="H15" s="43">
        <v>31</v>
      </c>
      <c r="I15" s="60">
        <f>H15/46*100</f>
        <v>67.391304347826093</v>
      </c>
      <c r="J15" s="43">
        <v>20</v>
      </c>
      <c r="K15" s="55">
        <v>64.516129032258064</v>
      </c>
      <c r="L15">
        <f t="shared" si="3"/>
        <v>0.57407407407407407</v>
      </c>
      <c r="M15">
        <f t="shared" si="4"/>
        <v>0.37037037037037035</v>
      </c>
      <c r="N15" s="53">
        <f t="shared" si="5"/>
        <v>67.391304347826093</v>
      </c>
      <c r="O15" s="53">
        <f t="shared" si="6"/>
        <v>64.516129032258064</v>
      </c>
    </row>
    <row r="16" spans="1:15" ht="25" customHeight="1" thickBot="1">
      <c r="G16" s="44" t="s">
        <v>47</v>
      </c>
      <c r="H16" s="43">
        <v>42</v>
      </c>
      <c r="I16" s="60">
        <f t="shared" ref="I16:I19" si="7">H16/46*100</f>
        <v>91.304347826086953</v>
      </c>
      <c r="J16" s="43">
        <v>29</v>
      </c>
      <c r="K16" s="55">
        <v>93.548387096774192</v>
      </c>
      <c r="L16">
        <f t="shared" si="3"/>
        <v>0.77777777777777779</v>
      </c>
      <c r="M16">
        <f t="shared" si="4"/>
        <v>0.53703703703703709</v>
      </c>
      <c r="N16" s="53">
        <f t="shared" si="5"/>
        <v>91.304347826086953</v>
      </c>
      <c r="O16" s="53">
        <f t="shared" si="6"/>
        <v>93.548387096774192</v>
      </c>
    </row>
    <row r="17" spans="3:20" ht="25" customHeight="1" thickBot="1">
      <c r="G17" s="44" t="s">
        <v>53</v>
      </c>
      <c r="H17" s="43">
        <v>3</v>
      </c>
      <c r="I17" s="60">
        <f t="shared" si="7"/>
        <v>6.5217391304347823</v>
      </c>
      <c r="J17" s="43">
        <v>2</v>
      </c>
      <c r="K17" s="55">
        <v>6.4516129032258061</v>
      </c>
      <c r="L17">
        <f t="shared" si="3"/>
        <v>5.5555555555555552E-2</v>
      </c>
      <c r="M17">
        <f t="shared" si="4"/>
        <v>3.7037037037037035E-2</v>
      </c>
      <c r="N17" s="53">
        <f t="shared" si="5"/>
        <v>6.5217391304347823</v>
      </c>
      <c r="O17" s="53">
        <f t="shared" si="6"/>
        <v>6.4516129032258061</v>
      </c>
    </row>
    <row r="18" spans="3:20" ht="25" customHeight="1" thickBot="1">
      <c r="C18">
        <f>10/58</f>
        <v>0.17241379310344829</v>
      </c>
      <c r="G18" s="44" t="s">
        <v>46</v>
      </c>
      <c r="H18" s="43">
        <v>23</v>
      </c>
      <c r="I18" s="60">
        <f t="shared" si="7"/>
        <v>50</v>
      </c>
      <c r="J18" s="43">
        <v>17</v>
      </c>
      <c r="K18" s="55">
        <v>54.838709677419352</v>
      </c>
      <c r="L18">
        <f t="shared" si="3"/>
        <v>0.42592592592592593</v>
      </c>
      <c r="M18">
        <f t="shared" si="4"/>
        <v>0.31481481481481483</v>
      </c>
      <c r="N18" s="53">
        <f t="shared" si="5"/>
        <v>50</v>
      </c>
      <c r="O18" s="53">
        <f t="shared" si="6"/>
        <v>54.838709677419352</v>
      </c>
    </row>
    <row r="19" spans="3:20" ht="25" customHeight="1" thickBot="1">
      <c r="G19" s="44" t="s">
        <v>54</v>
      </c>
      <c r="H19" s="43">
        <v>11</v>
      </c>
      <c r="I19" s="60">
        <f t="shared" si="7"/>
        <v>23.913043478260871</v>
      </c>
      <c r="J19" s="43">
        <v>7</v>
      </c>
      <c r="K19" s="55">
        <v>22.58064516129032</v>
      </c>
      <c r="L19">
        <f t="shared" si="3"/>
        <v>0.20370370370370369</v>
      </c>
      <c r="M19">
        <f t="shared" si="4"/>
        <v>0.12962962962962962</v>
      </c>
      <c r="N19" s="53">
        <f t="shared" si="5"/>
        <v>23.913043478260871</v>
      </c>
      <c r="O19" s="53">
        <f t="shared" si="6"/>
        <v>22.58064516129032</v>
      </c>
    </row>
    <row r="20" spans="3:20" ht="15" thickBot="1"/>
    <row r="21" spans="3:20" ht="29" thickTop="1" thickBot="1">
      <c r="P21" s="78"/>
      <c r="Q21" s="160" t="s">
        <v>525</v>
      </c>
      <c r="R21" s="161"/>
      <c r="S21" s="161" t="s">
        <v>526</v>
      </c>
      <c r="T21" s="162"/>
    </row>
    <row r="22" spans="3:20" ht="57" thickTop="1" thickBot="1">
      <c r="P22" s="79" t="s">
        <v>527</v>
      </c>
      <c r="Q22" s="80" t="s">
        <v>537</v>
      </c>
      <c r="R22" s="81" t="s">
        <v>535</v>
      </c>
      <c r="S22" s="81" t="s">
        <v>537</v>
      </c>
      <c r="T22" s="82" t="s">
        <v>535</v>
      </c>
    </row>
    <row r="23" spans="3:20" ht="56" thickTop="1" thickBot="1">
      <c r="P23" s="83" t="s">
        <v>528</v>
      </c>
      <c r="Q23" s="84">
        <v>31</v>
      </c>
      <c r="R23" s="85">
        <v>67.391304347826093</v>
      </c>
      <c r="S23" s="84">
        <v>20</v>
      </c>
      <c r="T23" s="85">
        <v>64.516129032258064</v>
      </c>
    </row>
    <row r="24" spans="3:20" ht="34.5" customHeight="1" thickTop="1" thickBot="1">
      <c r="P24" s="86" t="s">
        <v>47</v>
      </c>
      <c r="Q24" s="87">
        <v>42</v>
      </c>
      <c r="R24" s="88">
        <v>91.304347826086953</v>
      </c>
      <c r="S24" s="87">
        <v>29</v>
      </c>
      <c r="T24" s="88">
        <v>93.548387096774192</v>
      </c>
    </row>
    <row r="25" spans="3:20" ht="34.5" customHeight="1" thickTop="1" thickBot="1">
      <c r="P25" s="86" t="s">
        <v>53</v>
      </c>
      <c r="Q25" s="87">
        <v>3</v>
      </c>
      <c r="R25" s="88">
        <v>6.5217391304347823</v>
      </c>
      <c r="S25" s="87">
        <v>2</v>
      </c>
      <c r="T25" s="88">
        <v>6.4516129032258061</v>
      </c>
    </row>
    <row r="26" spans="3:20" ht="34.5" customHeight="1" thickTop="1" thickBot="1">
      <c r="P26" s="86" t="s">
        <v>46</v>
      </c>
      <c r="Q26" s="87">
        <v>23</v>
      </c>
      <c r="R26" s="88">
        <v>50</v>
      </c>
      <c r="S26" s="87">
        <v>17</v>
      </c>
      <c r="T26" s="88">
        <v>54.838709677419352</v>
      </c>
    </row>
    <row r="27" spans="3:20" ht="34.5" customHeight="1" thickTop="1" thickBot="1">
      <c r="P27" s="86" t="s">
        <v>54</v>
      </c>
      <c r="Q27" s="87">
        <v>11</v>
      </c>
      <c r="R27" s="88">
        <v>23.913043478260871</v>
      </c>
      <c r="S27" s="87">
        <v>7</v>
      </c>
      <c r="T27" s="88">
        <v>22.58064516129032</v>
      </c>
    </row>
    <row r="28" spans="3:20" ht="15" thickTop="1"/>
  </sheetData>
  <mergeCells count="6">
    <mergeCell ref="Q21:R21"/>
    <mergeCell ref="S21:T21"/>
    <mergeCell ref="H10:I10"/>
    <mergeCell ref="J10:K10"/>
    <mergeCell ref="B10:C10"/>
    <mergeCell ref="D10:F10"/>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81D4F-3E72-4901-B1F1-F50ABA587140}">
  <dimension ref="A1:J35"/>
  <sheetViews>
    <sheetView topLeftCell="B25" workbookViewId="0">
      <selection activeCell="E29" sqref="E29:H34"/>
    </sheetView>
  </sheetViews>
  <sheetFormatPr defaultRowHeight="14.5"/>
  <cols>
    <col min="1" max="1" width="33" customWidth="1"/>
    <col min="2" max="2" width="14.1796875" customWidth="1"/>
    <col min="3" max="3" width="21.81640625" customWidth="1"/>
    <col min="4" max="4" width="22.7265625" customWidth="1"/>
    <col min="5" max="5" width="76.26953125" customWidth="1"/>
    <col min="6" max="6" width="28.7265625" customWidth="1"/>
    <col min="7" max="7" width="28.453125" customWidth="1"/>
    <col min="8" max="8" width="32.54296875" customWidth="1"/>
  </cols>
  <sheetData>
    <row r="1" spans="1:10">
      <c r="A1" t="s">
        <v>538</v>
      </c>
      <c r="C1" t="s">
        <v>539</v>
      </c>
      <c r="E1" t="s">
        <v>520</v>
      </c>
      <c r="H1" t="s">
        <v>521</v>
      </c>
    </row>
    <row r="2" spans="1:10">
      <c r="A2" t="s">
        <v>40</v>
      </c>
      <c r="B2">
        <v>34</v>
      </c>
      <c r="C2">
        <v>6</v>
      </c>
      <c r="E2" t="s">
        <v>40</v>
      </c>
      <c r="F2">
        <v>34</v>
      </c>
      <c r="G2">
        <v>12</v>
      </c>
      <c r="H2" t="s">
        <v>40</v>
      </c>
      <c r="I2">
        <v>30</v>
      </c>
      <c r="J2">
        <v>10</v>
      </c>
    </row>
    <row r="3" spans="1:10">
      <c r="A3" t="s">
        <v>41</v>
      </c>
      <c r="B3">
        <v>22</v>
      </c>
      <c r="C3">
        <v>0</v>
      </c>
      <c r="E3" t="s">
        <v>41</v>
      </c>
      <c r="F3">
        <v>16</v>
      </c>
      <c r="G3">
        <v>0</v>
      </c>
      <c r="H3" t="s">
        <v>41</v>
      </c>
      <c r="I3">
        <v>17</v>
      </c>
      <c r="J3">
        <v>1</v>
      </c>
    </row>
    <row r="4" spans="1:10">
      <c r="A4" t="s">
        <v>42</v>
      </c>
      <c r="B4">
        <v>20</v>
      </c>
      <c r="C4">
        <v>4</v>
      </c>
      <c r="E4" t="s">
        <v>42</v>
      </c>
      <c r="F4">
        <v>13</v>
      </c>
      <c r="G4">
        <v>2</v>
      </c>
      <c r="H4" t="s">
        <v>42</v>
      </c>
      <c r="I4">
        <v>8</v>
      </c>
      <c r="J4">
        <v>0</v>
      </c>
    </row>
    <row r="5" spans="1:10">
      <c r="A5" t="s">
        <v>44</v>
      </c>
      <c r="B5">
        <v>45</v>
      </c>
      <c r="E5" t="s">
        <v>44</v>
      </c>
      <c r="F5">
        <v>47</v>
      </c>
      <c r="H5" t="s">
        <v>47</v>
      </c>
      <c r="I5">
        <v>49</v>
      </c>
    </row>
    <row r="6" spans="1:10">
      <c r="A6" t="s">
        <v>45</v>
      </c>
      <c r="B6">
        <v>2</v>
      </c>
      <c r="E6" t="s">
        <v>592</v>
      </c>
      <c r="F6">
        <v>1</v>
      </c>
      <c r="H6" t="s">
        <v>46</v>
      </c>
      <c r="I6">
        <v>31</v>
      </c>
    </row>
    <row r="7" spans="1:10">
      <c r="A7" t="s">
        <v>46</v>
      </c>
      <c r="B7">
        <v>33</v>
      </c>
      <c r="E7" t="s">
        <v>46</v>
      </c>
      <c r="F7">
        <v>32</v>
      </c>
      <c r="H7" t="s">
        <v>48</v>
      </c>
      <c r="I7">
        <v>10</v>
      </c>
    </row>
    <row r="8" spans="1:10">
      <c r="A8" t="s">
        <v>38</v>
      </c>
      <c r="E8" t="s">
        <v>38</v>
      </c>
      <c r="H8" t="s">
        <v>49</v>
      </c>
      <c r="I8">
        <v>24</v>
      </c>
    </row>
    <row r="9" spans="1:10">
      <c r="H9" t="s">
        <v>38</v>
      </c>
    </row>
    <row r="11" spans="1:10">
      <c r="A11" t="s">
        <v>43</v>
      </c>
      <c r="B11">
        <v>37</v>
      </c>
      <c r="E11" t="s">
        <v>43</v>
      </c>
      <c r="F11">
        <v>35</v>
      </c>
      <c r="H11" t="s">
        <v>43</v>
      </c>
      <c r="I11">
        <v>30</v>
      </c>
    </row>
    <row r="14" spans="1:10" ht="15" thickBot="1"/>
    <row r="15" spans="1:10" ht="20.25" customHeight="1" thickTop="1">
      <c r="A15" s="33" t="s">
        <v>527</v>
      </c>
      <c r="B15" s="100" t="s">
        <v>519</v>
      </c>
      <c r="C15" s="100" t="s">
        <v>520</v>
      </c>
      <c r="D15" s="100" t="s">
        <v>521</v>
      </c>
    </row>
    <row r="16" spans="1:10">
      <c r="A16" s="27" t="s">
        <v>40</v>
      </c>
      <c r="B16" s="28">
        <v>37</v>
      </c>
      <c r="C16" s="28">
        <v>37</v>
      </c>
      <c r="D16" s="28">
        <v>30</v>
      </c>
    </row>
    <row r="17" spans="1:8">
      <c r="A17" s="27" t="s">
        <v>41</v>
      </c>
      <c r="B17" s="28">
        <v>22</v>
      </c>
      <c r="C17" s="28">
        <v>18</v>
      </c>
      <c r="D17" s="28">
        <v>17</v>
      </c>
    </row>
    <row r="18" spans="1:8">
      <c r="A18" s="27" t="s">
        <v>42</v>
      </c>
      <c r="B18" s="28">
        <v>18</v>
      </c>
      <c r="C18" s="28">
        <v>13</v>
      </c>
      <c r="D18" s="28">
        <v>8</v>
      </c>
    </row>
    <row r="19" spans="1:8" s="26" customFormat="1" ht="29">
      <c r="A19" s="29" t="s">
        <v>540</v>
      </c>
      <c r="B19" s="30">
        <v>40</v>
      </c>
      <c r="C19" s="30">
        <v>39</v>
      </c>
      <c r="D19" s="30">
        <v>33</v>
      </c>
      <c r="E19" s="34">
        <f>B19/54</f>
        <v>0.7407407407407407</v>
      </c>
      <c r="F19" s="34">
        <f t="shared" ref="F19:G19" si="0">C19/54</f>
        <v>0.72222222222222221</v>
      </c>
      <c r="G19" s="34">
        <f t="shared" si="0"/>
        <v>0.61111111111111116</v>
      </c>
    </row>
    <row r="20" spans="1:8">
      <c r="A20" s="31" t="s">
        <v>47</v>
      </c>
      <c r="B20" s="32">
        <v>43</v>
      </c>
      <c r="C20" s="32">
        <v>45</v>
      </c>
      <c r="D20" s="32">
        <v>46</v>
      </c>
      <c r="E20" s="34">
        <f t="shared" ref="E20:E24" si="1">B20/54</f>
        <v>0.79629629629629628</v>
      </c>
      <c r="F20" s="34">
        <f t="shared" ref="F20:F24" si="2">C20/54</f>
        <v>0.83333333333333337</v>
      </c>
      <c r="G20" s="34">
        <f t="shared" ref="G20:G24" si="3">D20/54</f>
        <v>0.85185185185185186</v>
      </c>
    </row>
    <row r="21" spans="1:8">
      <c r="A21" s="31" t="s">
        <v>541</v>
      </c>
      <c r="B21" s="32">
        <v>1</v>
      </c>
      <c r="C21" s="32">
        <v>1</v>
      </c>
      <c r="D21" s="32" t="s">
        <v>542</v>
      </c>
      <c r="E21" s="34">
        <f t="shared" si="1"/>
        <v>1.8518518518518517E-2</v>
      </c>
      <c r="F21" s="34">
        <f t="shared" si="2"/>
        <v>1.8518518518518517E-2</v>
      </c>
      <c r="G21" s="34" t="e">
        <f t="shared" si="3"/>
        <v>#VALUE!</v>
      </c>
    </row>
    <row r="22" spans="1:8">
      <c r="A22" s="31" t="s">
        <v>46</v>
      </c>
      <c r="B22" s="32">
        <v>32</v>
      </c>
      <c r="C22" s="32">
        <v>31</v>
      </c>
      <c r="D22" s="32">
        <v>31</v>
      </c>
      <c r="E22" s="34">
        <f t="shared" si="1"/>
        <v>0.59259259259259256</v>
      </c>
      <c r="F22" s="34">
        <f t="shared" si="2"/>
        <v>0.57407407407407407</v>
      </c>
      <c r="G22" s="34">
        <f t="shared" si="3"/>
        <v>0.57407407407407407</v>
      </c>
    </row>
    <row r="23" spans="1:8">
      <c r="A23" s="31" t="s">
        <v>48</v>
      </c>
      <c r="B23" s="32" t="s">
        <v>542</v>
      </c>
      <c r="C23" s="32" t="s">
        <v>542</v>
      </c>
      <c r="D23" s="32">
        <v>10</v>
      </c>
      <c r="E23" s="34" t="e">
        <f t="shared" si="1"/>
        <v>#VALUE!</v>
      </c>
      <c r="F23" s="34" t="e">
        <f t="shared" si="2"/>
        <v>#VALUE!</v>
      </c>
      <c r="G23" s="34">
        <f t="shared" si="3"/>
        <v>0.18518518518518517</v>
      </c>
    </row>
    <row r="24" spans="1:8">
      <c r="A24" s="31" t="s">
        <v>49</v>
      </c>
      <c r="B24" s="32" t="s">
        <v>542</v>
      </c>
      <c r="C24" s="32" t="s">
        <v>542</v>
      </c>
      <c r="D24" s="32">
        <v>24</v>
      </c>
      <c r="E24" s="34" t="e">
        <f t="shared" si="1"/>
        <v>#VALUE!</v>
      </c>
      <c r="F24" s="34" t="e">
        <f t="shared" si="2"/>
        <v>#VALUE!</v>
      </c>
      <c r="G24" s="34">
        <f t="shared" si="3"/>
        <v>0.44444444444444442</v>
      </c>
    </row>
    <row r="27" spans="1:8" ht="15" thickBot="1"/>
    <row r="28" spans="1:8" ht="63.75" customHeight="1" thickTop="1" thickBot="1">
      <c r="E28" s="73" t="s">
        <v>527</v>
      </c>
      <c r="F28" s="74" t="s">
        <v>519</v>
      </c>
      <c r="G28" s="74" t="s">
        <v>520</v>
      </c>
      <c r="H28" s="101" t="s">
        <v>521</v>
      </c>
    </row>
    <row r="29" spans="1:8" ht="60" customHeight="1" thickTop="1" thickBot="1">
      <c r="E29" s="169" t="s">
        <v>543</v>
      </c>
      <c r="F29" s="170">
        <v>40</v>
      </c>
      <c r="G29" s="170">
        <v>39</v>
      </c>
      <c r="H29" s="170">
        <v>33</v>
      </c>
    </row>
    <row r="30" spans="1:8" ht="39" customHeight="1" thickTop="1" thickBot="1">
      <c r="E30" s="171" t="s">
        <v>47</v>
      </c>
      <c r="F30" s="115">
        <v>43</v>
      </c>
      <c r="G30" s="115">
        <v>45</v>
      </c>
      <c r="H30" s="115">
        <v>46</v>
      </c>
    </row>
    <row r="31" spans="1:8" ht="39" customHeight="1" thickTop="1" thickBot="1">
      <c r="E31" s="171" t="s">
        <v>541</v>
      </c>
      <c r="F31" s="115">
        <v>1</v>
      </c>
      <c r="G31" s="115">
        <v>1</v>
      </c>
      <c r="H31" s="115" t="s">
        <v>542</v>
      </c>
    </row>
    <row r="32" spans="1:8" ht="39" customHeight="1" thickTop="1" thickBot="1">
      <c r="E32" s="171" t="s">
        <v>46</v>
      </c>
      <c r="F32" s="115">
        <v>32</v>
      </c>
      <c r="G32" s="115">
        <v>31</v>
      </c>
      <c r="H32" s="115">
        <v>31</v>
      </c>
    </row>
    <row r="33" spans="5:8" ht="39" customHeight="1" thickTop="1" thickBot="1">
      <c r="E33" s="171" t="s">
        <v>48</v>
      </c>
      <c r="F33" s="115" t="s">
        <v>542</v>
      </c>
      <c r="G33" s="115" t="s">
        <v>542</v>
      </c>
      <c r="H33" s="115">
        <v>10</v>
      </c>
    </row>
    <row r="34" spans="5:8" ht="39" customHeight="1" thickTop="1" thickBot="1">
      <c r="E34" s="171" t="s">
        <v>49</v>
      </c>
      <c r="F34" s="115" t="s">
        <v>542</v>
      </c>
      <c r="G34" s="115" t="s">
        <v>542</v>
      </c>
      <c r="H34" s="115">
        <v>24</v>
      </c>
    </row>
    <row r="35" spans="5:8" ht="15" thickTop="1"/>
  </sheetData>
  <pageMargins left="0.7" right="0.7" top="0.75" bottom="0.75" header="0.3" footer="0.3"/>
  <pageSetup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8D21E-8BBB-416E-BCAE-BAE1067E3FA2}">
  <dimension ref="A1:O82"/>
  <sheetViews>
    <sheetView topLeftCell="F1" workbookViewId="0">
      <selection activeCell="M58" sqref="M58"/>
    </sheetView>
  </sheetViews>
  <sheetFormatPr defaultRowHeight="14.5"/>
  <cols>
    <col min="1" max="3" width="22.453125" style="16" customWidth="1"/>
    <col min="4" max="4" width="52.7265625" style="16" customWidth="1"/>
    <col min="5" max="5" width="34.1796875" style="16" customWidth="1"/>
    <col min="6" max="6" width="22.453125" style="16" customWidth="1"/>
    <col min="7" max="7" width="28.453125" style="16" customWidth="1"/>
    <col min="8" max="8" width="21.54296875" customWidth="1"/>
  </cols>
  <sheetData>
    <row r="1" spans="1:15">
      <c r="A1" s="15" t="s">
        <v>11</v>
      </c>
      <c r="B1" s="15"/>
      <c r="C1" s="15"/>
      <c r="D1" s="15"/>
      <c r="E1" s="15"/>
      <c r="F1" s="15"/>
      <c r="G1" s="15"/>
      <c r="H1" s="2"/>
    </row>
    <row r="2" spans="1:15">
      <c r="A2" s="15" t="s">
        <v>32</v>
      </c>
      <c r="B2" s="15" t="s">
        <v>33</v>
      </c>
      <c r="C2" s="15" t="s">
        <v>34</v>
      </c>
      <c r="D2" s="15" t="s">
        <v>35</v>
      </c>
      <c r="E2" s="15" t="s">
        <v>36</v>
      </c>
      <c r="F2" s="15" t="s">
        <v>37</v>
      </c>
      <c r="G2" s="15" t="s">
        <v>38</v>
      </c>
      <c r="H2" s="2" t="s">
        <v>65</v>
      </c>
      <c r="I2" s="15" t="s">
        <v>32</v>
      </c>
      <c r="J2" s="15" t="s">
        <v>33</v>
      </c>
      <c r="K2" s="15" t="s">
        <v>34</v>
      </c>
      <c r="L2" s="15" t="s">
        <v>35</v>
      </c>
      <c r="M2" s="15" t="s">
        <v>36</v>
      </c>
      <c r="N2" s="15" t="s">
        <v>37</v>
      </c>
      <c r="O2" s="94" t="s">
        <v>561</v>
      </c>
    </row>
    <row r="3" spans="1:15">
      <c r="A3"/>
      <c r="B3"/>
      <c r="C3"/>
      <c r="D3"/>
      <c r="E3" t="s">
        <v>36</v>
      </c>
      <c r="F3" t="s">
        <v>37</v>
      </c>
      <c r="G3"/>
      <c r="H3" t="s">
        <v>78</v>
      </c>
      <c r="I3">
        <f>IF(A3&lt;&gt;"",1, 0)</f>
        <v>0</v>
      </c>
      <c r="J3">
        <f t="shared" ref="J3:N18" si="0">IF(B3&lt;&gt;"",1, 0)</f>
        <v>0</v>
      </c>
      <c r="K3">
        <f t="shared" si="0"/>
        <v>0</v>
      </c>
      <c r="L3">
        <f t="shared" si="0"/>
        <v>0</v>
      </c>
      <c r="M3">
        <f t="shared" si="0"/>
        <v>1</v>
      </c>
      <c r="N3">
        <f t="shared" si="0"/>
        <v>1</v>
      </c>
      <c r="O3">
        <f t="shared" ref="O3:O34" si="1">SUM(I3:N3)</f>
        <v>2</v>
      </c>
    </row>
    <row r="4" spans="1:15">
      <c r="D4" s="16" t="s">
        <v>35</v>
      </c>
      <c r="E4" s="16" t="s">
        <v>36</v>
      </c>
      <c r="F4" s="16" t="s">
        <v>37</v>
      </c>
      <c r="G4" s="16" t="s">
        <v>83</v>
      </c>
      <c r="H4" t="s">
        <v>96</v>
      </c>
      <c r="I4">
        <f t="shared" ref="I4:N56" si="2">IF(A4&lt;&gt;"",1, 0)</f>
        <v>0</v>
      </c>
      <c r="J4">
        <f t="shared" si="0"/>
        <v>0</v>
      </c>
      <c r="K4">
        <f t="shared" si="0"/>
        <v>0</v>
      </c>
      <c r="L4">
        <f t="shared" si="0"/>
        <v>1</v>
      </c>
      <c r="M4">
        <f t="shared" si="0"/>
        <v>1</v>
      </c>
      <c r="N4">
        <f t="shared" si="0"/>
        <v>1</v>
      </c>
      <c r="O4">
        <f t="shared" si="1"/>
        <v>3</v>
      </c>
    </row>
    <row r="5" spans="1:15">
      <c r="A5" s="17"/>
      <c r="E5" s="16" t="s">
        <v>36</v>
      </c>
      <c r="H5" t="s">
        <v>108</v>
      </c>
      <c r="I5">
        <f t="shared" si="2"/>
        <v>0</v>
      </c>
      <c r="J5">
        <f t="shared" si="0"/>
        <v>0</v>
      </c>
      <c r="K5">
        <f t="shared" si="0"/>
        <v>0</v>
      </c>
      <c r="L5">
        <f t="shared" si="0"/>
        <v>0</v>
      </c>
      <c r="M5">
        <f t="shared" si="0"/>
        <v>1</v>
      </c>
      <c r="N5">
        <f t="shared" si="0"/>
        <v>0</v>
      </c>
      <c r="O5">
        <f t="shared" si="1"/>
        <v>1</v>
      </c>
    </row>
    <row r="6" spans="1:15">
      <c r="B6" s="16" t="s">
        <v>111</v>
      </c>
      <c r="F6" s="17" t="s">
        <v>112</v>
      </c>
      <c r="H6" t="s">
        <v>96</v>
      </c>
      <c r="I6">
        <f t="shared" si="2"/>
        <v>0</v>
      </c>
      <c r="J6">
        <f t="shared" si="0"/>
        <v>1</v>
      </c>
      <c r="K6">
        <f t="shared" si="0"/>
        <v>0</v>
      </c>
      <c r="L6">
        <f t="shared" si="0"/>
        <v>0</v>
      </c>
      <c r="M6">
        <f t="shared" si="0"/>
        <v>0</v>
      </c>
      <c r="N6">
        <f t="shared" si="0"/>
        <v>1</v>
      </c>
      <c r="O6">
        <f t="shared" si="1"/>
        <v>2</v>
      </c>
    </row>
    <row r="7" spans="1:15">
      <c r="E7" s="16" t="s">
        <v>36</v>
      </c>
      <c r="H7" t="s">
        <v>108</v>
      </c>
      <c r="I7">
        <f t="shared" si="2"/>
        <v>0</v>
      </c>
      <c r="J7">
        <f t="shared" si="0"/>
        <v>0</v>
      </c>
      <c r="K7">
        <f t="shared" si="0"/>
        <v>0</v>
      </c>
      <c r="L7">
        <f t="shared" si="0"/>
        <v>0</v>
      </c>
      <c r="M7">
        <f t="shared" si="0"/>
        <v>1</v>
      </c>
      <c r="N7">
        <f t="shared" si="0"/>
        <v>0</v>
      </c>
      <c r="O7">
        <f t="shared" si="1"/>
        <v>1</v>
      </c>
    </row>
    <row r="8" spans="1:15">
      <c r="E8" s="16" t="s">
        <v>36</v>
      </c>
      <c r="F8" s="16" t="s">
        <v>37</v>
      </c>
      <c r="H8" t="s">
        <v>96</v>
      </c>
      <c r="I8">
        <f t="shared" si="2"/>
        <v>0</v>
      </c>
      <c r="J8">
        <f t="shared" si="0"/>
        <v>0</v>
      </c>
      <c r="K8">
        <f t="shared" si="0"/>
        <v>0</v>
      </c>
      <c r="L8">
        <f t="shared" si="0"/>
        <v>0</v>
      </c>
      <c r="M8">
        <f t="shared" si="0"/>
        <v>1</v>
      </c>
      <c r="N8">
        <f t="shared" si="0"/>
        <v>1</v>
      </c>
      <c r="O8">
        <f t="shared" si="1"/>
        <v>2</v>
      </c>
    </row>
    <row r="9" spans="1:15">
      <c r="A9" s="16" t="s">
        <v>32</v>
      </c>
      <c r="H9" t="s">
        <v>96</v>
      </c>
      <c r="I9">
        <f t="shared" si="2"/>
        <v>1</v>
      </c>
      <c r="J9">
        <f t="shared" si="0"/>
        <v>0</v>
      </c>
      <c r="K9">
        <f t="shared" si="0"/>
        <v>0</v>
      </c>
      <c r="L9">
        <f t="shared" si="0"/>
        <v>0</v>
      </c>
      <c r="M9">
        <f t="shared" si="0"/>
        <v>0</v>
      </c>
      <c r="N9">
        <f t="shared" si="0"/>
        <v>0</v>
      </c>
      <c r="O9">
        <f t="shared" si="1"/>
        <v>1</v>
      </c>
    </row>
    <row r="10" spans="1:15">
      <c r="A10" s="16" t="s">
        <v>32</v>
      </c>
      <c r="H10" t="s">
        <v>108</v>
      </c>
      <c r="I10">
        <f t="shared" si="2"/>
        <v>1</v>
      </c>
      <c r="J10">
        <f t="shared" si="0"/>
        <v>0</v>
      </c>
      <c r="K10">
        <f t="shared" si="0"/>
        <v>0</v>
      </c>
      <c r="L10">
        <f t="shared" si="0"/>
        <v>0</v>
      </c>
      <c r="M10">
        <f t="shared" si="0"/>
        <v>0</v>
      </c>
      <c r="N10">
        <f t="shared" si="0"/>
        <v>0</v>
      </c>
      <c r="O10">
        <f t="shared" si="1"/>
        <v>1</v>
      </c>
    </row>
    <row r="11" spans="1:15">
      <c r="B11" s="16" t="s">
        <v>33</v>
      </c>
      <c r="H11" t="s">
        <v>96</v>
      </c>
      <c r="I11">
        <f t="shared" si="2"/>
        <v>0</v>
      </c>
      <c r="J11">
        <f t="shared" si="0"/>
        <v>1</v>
      </c>
      <c r="K11">
        <f t="shared" si="0"/>
        <v>0</v>
      </c>
      <c r="L11">
        <f t="shared" si="0"/>
        <v>0</v>
      </c>
      <c r="M11">
        <f t="shared" si="0"/>
        <v>0</v>
      </c>
      <c r="N11">
        <f t="shared" si="0"/>
        <v>0</v>
      </c>
      <c r="O11">
        <f t="shared" si="1"/>
        <v>1</v>
      </c>
    </row>
    <row r="12" spans="1:15">
      <c r="A12" s="16" t="s">
        <v>32</v>
      </c>
      <c r="B12" s="16" t="s">
        <v>33</v>
      </c>
      <c r="E12" s="16" t="s">
        <v>36</v>
      </c>
      <c r="F12" s="16" t="s">
        <v>37</v>
      </c>
      <c r="G12" s="16" t="s">
        <v>147</v>
      </c>
      <c r="H12" t="s">
        <v>96</v>
      </c>
      <c r="I12">
        <f t="shared" si="2"/>
        <v>1</v>
      </c>
      <c r="J12">
        <f t="shared" si="0"/>
        <v>1</v>
      </c>
      <c r="K12">
        <f t="shared" si="0"/>
        <v>0</v>
      </c>
      <c r="L12">
        <f t="shared" si="0"/>
        <v>0</v>
      </c>
      <c r="M12">
        <f t="shared" si="0"/>
        <v>1</v>
      </c>
      <c r="N12">
        <f t="shared" si="0"/>
        <v>1</v>
      </c>
      <c r="O12">
        <f t="shared" si="1"/>
        <v>4</v>
      </c>
    </row>
    <row r="13" spans="1:15">
      <c r="A13" s="16" t="s">
        <v>32</v>
      </c>
      <c r="H13" t="s">
        <v>96</v>
      </c>
      <c r="I13">
        <f t="shared" si="2"/>
        <v>1</v>
      </c>
      <c r="J13">
        <f t="shared" si="0"/>
        <v>0</v>
      </c>
      <c r="K13">
        <f t="shared" si="0"/>
        <v>0</v>
      </c>
      <c r="L13">
        <f t="shared" si="0"/>
        <v>0</v>
      </c>
      <c r="M13">
        <f t="shared" si="0"/>
        <v>0</v>
      </c>
      <c r="N13">
        <f t="shared" si="0"/>
        <v>0</v>
      </c>
      <c r="O13">
        <f t="shared" si="1"/>
        <v>1</v>
      </c>
    </row>
    <row r="14" spans="1:15">
      <c r="A14" s="16" t="s">
        <v>32</v>
      </c>
      <c r="D14" s="16" t="s">
        <v>35</v>
      </c>
      <c r="E14" s="16" t="s">
        <v>36</v>
      </c>
      <c r="F14" s="16" t="s">
        <v>37</v>
      </c>
      <c r="H14" t="s">
        <v>96</v>
      </c>
      <c r="I14">
        <f t="shared" si="2"/>
        <v>1</v>
      </c>
      <c r="J14">
        <f t="shared" si="0"/>
        <v>0</v>
      </c>
      <c r="K14">
        <f t="shared" si="0"/>
        <v>0</v>
      </c>
      <c r="L14">
        <f t="shared" si="0"/>
        <v>1</v>
      </c>
      <c r="M14">
        <f t="shared" si="0"/>
        <v>1</v>
      </c>
      <c r="N14">
        <f t="shared" si="0"/>
        <v>1</v>
      </c>
      <c r="O14">
        <f t="shared" si="1"/>
        <v>4</v>
      </c>
    </row>
    <row r="15" spans="1:15">
      <c r="B15" s="16" t="s">
        <v>33</v>
      </c>
      <c r="H15" t="s">
        <v>96</v>
      </c>
      <c r="I15">
        <f t="shared" si="2"/>
        <v>0</v>
      </c>
      <c r="J15">
        <f t="shared" si="0"/>
        <v>1</v>
      </c>
      <c r="K15">
        <f t="shared" si="0"/>
        <v>0</v>
      </c>
      <c r="L15">
        <f t="shared" si="0"/>
        <v>0</v>
      </c>
      <c r="M15">
        <f t="shared" si="0"/>
        <v>0</v>
      </c>
      <c r="N15">
        <f t="shared" si="0"/>
        <v>0</v>
      </c>
      <c r="O15">
        <f t="shared" si="1"/>
        <v>1</v>
      </c>
    </row>
    <row r="16" spans="1:15">
      <c r="F16" s="16" t="s">
        <v>37</v>
      </c>
      <c r="G16" s="16" t="s">
        <v>187</v>
      </c>
      <c r="H16" t="s">
        <v>108</v>
      </c>
      <c r="I16">
        <f t="shared" si="2"/>
        <v>0</v>
      </c>
      <c r="J16">
        <f t="shared" si="0"/>
        <v>0</v>
      </c>
      <c r="K16">
        <f t="shared" si="0"/>
        <v>0</v>
      </c>
      <c r="L16">
        <f t="shared" si="0"/>
        <v>0</v>
      </c>
      <c r="M16">
        <f t="shared" si="0"/>
        <v>0</v>
      </c>
      <c r="N16">
        <f t="shared" si="0"/>
        <v>1</v>
      </c>
      <c r="O16">
        <f t="shared" si="1"/>
        <v>1</v>
      </c>
    </row>
    <row r="17" spans="1:15">
      <c r="A17" s="17" t="s">
        <v>99</v>
      </c>
      <c r="G17" s="16" t="s">
        <v>197</v>
      </c>
      <c r="H17" t="s">
        <v>96</v>
      </c>
      <c r="I17">
        <f t="shared" si="2"/>
        <v>1</v>
      </c>
      <c r="J17">
        <f t="shared" si="0"/>
        <v>0</v>
      </c>
      <c r="K17">
        <f t="shared" si="0"/>
        <v>0</v>
      </c>
      <c r="L17">
        <f t="shared" si="0"/>
        <v>0</v>
      </c>
      <c r="M17">
        <f t="shared" si="0"/>
        <v>0</v>
      </c>
      <c r="N17">
        <f t="shared" si="0"/>
        <v>0</v>
      </c>
      <c r="O17">
        <f t="shared" si="1"/>
        <v>1</v>
      </c>
    </row>
    <row r="18" spans="1:15">
      <c r="E18" s="16" t="s">
        <v>36</v>
      </c>
      <c r="H18" t="s">
        <v>108</v>
      </c>
      <c r="I18">
        <f t="shared" si="2"/>
        <v>0</v>
      </c>
      <c r="J18">
        <f t="shared" si="0"/>
        <v>0</v>
      </c>
      <c r="K18">
        <f t="shared" si="0"/>
        <v>0</v>
      </c>
      <c r="L18">
        <f t="shared" si="0"/>
        <v>0</v>
      </c>
      <c r="M18">
        <f t="shared" si="0"/>
        <v>1</v>
      </c>
      <c r="N18">
        <f t="shared" si="0"/>
        <v>0</v>
      </c>
      <c r="O18">
        <f t="shared" si="1"/>
        <v>1</v>
      </c>
    </row>
    <row r="19" spans="1:15">
      <c r="A19" s="16" t="s">
        <v>32</v>
      </c>
      <c r="H19" t="s">
        <v>96</v>
      </c>
      <c r="I19">
        <f t="shared" si="2"/>
        <v>1</v>
      </c>
      <c r="J19">
        <f t="shared" si="2"/>
        <v>0</v>
      </c>
      <c r="K19">
        <f t="shared" si="2"/>
        <v>0</v>
      </c>
      <c r="L19">
        <f t="shared" si="2"/>
        <v>0</v>
      </c>
      <c r="M19">
        <f t="shared" si="2"/>
        <v>0</v>
      </c>
      <c r="N19">
        <f t="shared" si="2"/>
        <v>0</v>
      </c>
      <c r="O19">
        <f t="shared" si="1"/>
        <v>1</v>
      </c>
    </row>
    <row r="20" spans="1:15">
      <c r="A20" s="16" t="s">
        <v>32</v>
      </c>
      <c r="B20" s="16" t="s">
        <v>33</v>
      </c>
      <c r="C20" s="16" t="s">
        <v>34</v>
      </c>
      <c r="E20" s="16" t="s">
        <v>36</v>
      </c>
      <c r="F20" s="16" t="s">
        <v>37</v>
      </c>
      <c r="H20" t="s">
        <v>96</v>
      </c>
      <c r="I20">
        <f t="shared" si="2"/>
        <v>1</v>
      </c>
      <c r="J20">
        <f t="shared" si="2"/>
        <v>1</v>
      </c>
      <c r="K20">
        <f t="shared" si="2"/>
        <v>1</v>
      </c>
      <c r="L20">
        <f t="shared" si="2"/>
        <v>0</v>
      </c>
      <c r="M20">
        <f t="shared" si="2"/>
        <v>1</v>
      </c>
      <c r="N20">
        <f t="shared" si="2"/>
        <v>1</v>
      </c>
      <c r="O20">
        <f t="shared" si="1"/>
        <v>5</v>
      </c>
    </row>
    <row r="21" spans="1:15">
      <c r="B21" s="16" t="s">
        <v>33</v>
      </c>
      <c r="C21" s="16" t="s">
        <v>34</v>
      </c>
      <c r="F21" s="16" t="s">
        <v>37</v>
      </c>
      <c r="H21" t="s">
        <v>96</v>
      </c>
      <c r="I21">
        <f t="shared" si="2"/>
        <v>0</v>
      </c>
      <c r="J21">
        <f t="shared" si="2"/>
        <v>1</v>
      </c>
      <c r="K21">
        <f t="shared" si="2"/>
        <v>1</v>
      </c>
      <c r="L21">
        <f t="shared" si="2"/>
        <v>0</v>
      </c>
      <c r="M21">
        <f t="shared" si="2"/>
        <v>0</v>
      </c>
      <c r="N21">
        <f t="shared" si="2"/>
        <v>1</v>
      </c>
      <c r="O21">
        <f t="shared" si="1"/>
        <v>3</v>
      </c>
    </row>
    <row r="22" spans="1:15">
      <c r="A22" s="16" t="s">
        <v>32</v>
      </c>
      <c r="F22" s="16" t="s">
        <v>37</v>
      </c>
      <c r="H22" t="s">
        <v>96</v>
      </c>
      <c r="I22">
        <f t="shared" si="2"/>
        <v>1</v>
      </c>
      <c r="J22">
        <f t="shared" si="2"/>
        <v>0</v>
      </c>
      <c r="K22">
        <f t="shared" si="2"/>
        <v>0</v>
      </c>
      <c r="L22">
        <f t="shared" si="2"/>
        <v>0</v>
      </c>
      <c r="M22">
        <f t="shared" si="2"/>
        <v>0</v>
      </c>
      <c r="N22">
        <f t="shared" si="2"/>
        <v>1</v>
      </c>
      <c r="O22">
        <f t="shared" si="1"/>
        <v>2</v>
      </c>
    </row>
    <row r="23" spans="1:15">
      <c r="E23" s="17" t="s">
        <v>99</v>
      </c>
      <c r="G23" s="16" t="s">
        <v>235</v>
      </c>
      <c r="H23" t="s">
        <v>108</v>
      </c>
      <c r="I23">
        <f t="shared" si="2"/>
        <v>0</v>
      </c>
      <c r="J23">
        <f t="shared" si="2"/>
        <v>0</v>
      </c>
      <c r="K23">
        <f t="shared" si="2"/>
        <v>0</v>
      </c>
      <c r="L23">
        <f t="shared" si="2"/>
        <v>0</v>
      </c>
      <c r="M23">
        <f t="shared" si="2"/>
        <v>1</v>
      </c>
      <c r="N23">
        <f t="shared" si="2"/>
        <v>0</v>
      </c>
      <c r="O23">
        <f t="shared" si="1"/>
        <v>1</v>
      </c>
    </row>
    <row r="24" spans="1:15">
      <c r="A24" s="16" t="s">
        <v>32</v>
      </c>
      <c r="E24" s="16" t="s">
        <v>36</v>
      </c>
      <c r="G24" s="16" t="s">
        <v>243</v>
      </c>
      <c r="H24" t="s">
        <v>96</v>
      </c>
      <c r="I24">
        <f t="shared" si="2"/>
        <v>1</v>
      </c>
      <c r="J24">
        <f t="shared" si="2"/>
        <v>0</v>
      </c>
      <c r="K24">
        <f t="shared" si="2"/>
        <v>0</v>
      </c>
      <c r="L24">
        <f t="shared" si="2"/>
        <v>0</v>
      </c>
      <c r="M24">
        <f t="shared" si="2"/>
        <v>1</v>
      </c>
      <c r="N24">
        <f t="shared" si="2"/>
        <v>0</v>
      </c>
      <c r="O24">
        <f t="shared" si="1"/>
        <v>2</v>
      </c>
    </row>
    <row r="25" spans="1:15">
      <c r="E25" s="16" t="s">
        <v>36</v>
      </c>
      <c r="F25" s="16" t="s">
        <v>37</v>
      </c>
      <c r="H25" t="s">
        <v>96</v>
      </c>
      <c r="I25">
        <f t="shared" si="2"/>
        <v>0</v>
      </c>
      <c r="J25">
        <f t="shared" si="2"/>
        <v>0</v>
      </c>
      <c r="K25">
        <f t="shared" si="2"/>
        <v>0</v>
      </c>
      <c r="L25">
        <f t="shared" si="2"/>
        <v>0</v>
      </c>
      <c r="M25">
        <f t="shared" si="2"/>
        <v>1</v>
      </c>
      <c r="N25">
        <f t="shared" si="2"/>
        <v>1</v>
      </c>
      <c r="O25">
        <f t="shared" si="1"/>
        <v>2</v>
      </c>
    </row>
    <row r="26" spans="1:15">
      <c r="B26" s="16" t="s">
        <v>33</v>
      </c>
      <c r="C26" s="16" t="s">
        <v>34</v>
      </c>
      <c r="F26" s="16" t="s">
        <v>37</v>
      </c>
      <c r="H26" t="s">
        <v>96</v>
      </c>
      <c r="I26">
        <f t="shared" si="2"/>
        <v>0</v>
      </c>
      <c r="J26">
        <f t="shared" si="2"/>
        <v>1</v>
      </c>
      <c r="K26">
        <f t="shared" si="2"/>
        <v>1</v>
      </c>
      <c r="L26">
        <f t="shared" si="2"/>
        <v>0</v>
      </c>
      <c r="M26">
        <f t="shared" si="2"/>
        <v>0</v>
      </c>
      <c r="N26">
        <f t="shared" si="2"/>
        <v>1</v>
      </c>
      <c r="O26">
        <f t="shared" si="1"/>
        <v>3</v>
      </c>
    </row>
    <row r="27" spans="1:15">
      <c r="E27" s="16" t="s">
        <v>36</v>
      </c>
      <c r="F27" s="16" t="s">
        <v>37</v>
      </c>
      <c r="H27" t="s">
        <v>96</v>
      </c>
      <c r="I27">
        <f t="shared" si="2"/>
        <v>0</v>
      </c>
      <c r="J27">
        <f t="shared" si="2"/>
        <v>0</v>
      </c>
      <c r="K27">
        <f t="shared" si="2"/>
        <v>0</v>
      </c>
      <c r="L27">
        <f t="shared" si="2"/>
        <v>0</v>
      </c>
      <c r="M27">
        <f t="shared" si="2"/>
        <v>1</v>
      </c>
      <c r="N27">
        <f t="shared" si="2"/>
        <v>1</v>
      </c>
      <c r="O27">
        <f t="shared" si="1"/>
        <v>2</v>
      </c>
    </row>
    <row r="28" spans="1:15">
      <c r="E28" s="16" t="s">
        <v>36</v>
      </c>
      <c r="F28" s="16" t="s">
        <v>37</v>
      </c>
      <c r="H28" t="s">
        <v>108</v>
      </c>
      <c r="I28">
        <f t="shared" si="2"/>
        <v>0</v>
      </c>
      <c r="J28">
        <f t="shared" si="2"/>
        <v>0</v>
      </c>
      <c r="K28">
        <f t="shared" si="2"/>
        <v>0</v>
      </c>
      <c r="L28">
        <f t="shared" si="2"/>
        <v>0</v>
      </c>
      <c r="M28">
        <f t="shared" si="2"/>
        <v>1</v>
      </c>
      <c r="N28">
        <f t="shared" si="2"/>
        <v>1</v>
      </c>
      <c r="O28">
        <f t="shared" si="1"/>
        <v>2</v>
      </c>
    </row>
    <row r="29" spans="1:15">
      <c r="A29" s="16" t="s">
        <v>32</v>
      </c>
      <c r="F29" s="17" t="s">
        <v>99</v>
      </c>
      <c r="H29" t="s">
        <v>96</v>
      </c>
      <c r="I29">
        <f t="shared" si="2"/>
        <v>1</v>
      </c>
      <c r="J29">
        <f t="shared" si="2"/>
        <v>0</v>
      </c>
      <c r="K29">
        <f t="shared" si="2"/>
        <v>0</v>
      </c>
      <c r="L29">
        <f t="shared" si="2"/>
        <v>0</v>
      </c>
      <c r="M29">
        <f t="shared" si="2"/>
        <v>0</v>
      </c>
      <c r="N29">
        <f t="shared" si="2"/>
        <v>1</v>
      </c>
      <c r="O29">
        <f t="shared" si="1"/>
        <v>2</v>
      </c>
    </row>
    <row r="30" spans="1:15">
      <c r="B30" s="16" t="s">
        <v>33</v>
      </c>
      <c r="C30" s="16" t="s">
        <v>34</v>
      </c>
      <c r="F30" s="16" t="s">
        <v>37</v>
      </c>
      <c r="H30" t="s">
        <v>96</v>
      </c>
      <c r="I30">
        <f t="shared" si="2"/>
        <v>0</v>
      </c>
      <c r="J30">
        <f t="shared" si="2"/>
        <v>1</v>
      </c>
      <c r="K30">
        <f t="shared" si="2"/>
        <v>1</v>
      </c>
      <c r="L30">
        <f t="shared" si="2"/>
        <v>0</v>
      </c>
      <c r="M30">
        <f t="shared" si="2"/>
        <v>0</v>
      </c>
      <c r="N30">
        <f t="shared" si="2"/>
        <v>1</v>
      </c>
      <c r="O30">
        <f t="shared" si="1"/>
        <v>3</v>
      </c>
    </row>
    <row r="31" spans="1:15">
      <c r="E31" s="16" t="s">
        <v>36</v>
      </c>
      <c r="H31" t="s">
        <v>108</v>
      </c>
      <c r="I31">
        <f t="shared" si="2"/>
        <v>0</v>
      </c>
      <c r="J31">
        <f t="shared" si="2"/>
        <v>0</v>
      </c>
      <c r="K31">
        <f t="shared" si="2"/>
        <v>0</v>
      </c>
      <c r="L31">
        <f t="shared" si="2"/>
        <v>0</v>
      </c>
      <c r="M31">
        <f t="shared" si="2"/>
        <v>1</v>
      </c>
      <c r="N31">
        <f t="shared" si="2"/>
        <v>0</v>
      </c>
      <c r="O31">
        <f t="shared" si="1"/>
        <v>1</v>
      </c>
    </row>
    <row r="32" spans="1:15">
      <c r="F32" s="16" t="s">
        <v>37</v>
      </c>
      <c r="H32" t="s">
        <v>96</v>
      </c>
      <c r="I32">
        <f t="shared" si="2"/>
        <v>0</v>
      </c>
      <c r="J32">
        <f t="shared" si="2"/>
        <v>0</v>
      </c>
      <c r="K32">
        <f t="shared" si="2"/>
        <v>0</v>
      </c>
      <c r="L32">
        <f t="shared" si="2"/>
        <v>0</v>
      </c>
      <c r="M32">
        <f t="shared" si="2"/>
        <v>0</v>
      </c>
      <c r="N32">
        <f t="shared" si="2"/>
        <v>1</v>
      </c>
      <c r="O32">
        <f t="shared" si="1"/>
        <v>1</v>
      </c>
    </row>
    <row r="33" spans="1:15">
      <c r="A33" s="16" t="s">
        <v>32</v>
      </c>
      <c r="E33" s="16" t="s">
        <v>36</v>
      </c>
      <c r="F33" s="16" t="s">
        <v>37</v>
      </c>
      <c r="H33" t="s">
        <v>96</v>
      </c>
      <c r="I33">
        <f t="shared" si="2"/>
        <v>1</v>
      </c>
      <c r="J33">
        <f t="shared" si="2"/>
        <v>0</v>
      </c>
      <c r="K33">
        <f t="shared" si="2"/>
        <v>0</v>
      </c>
      <c r="L33">
        <f t="shared" si="2"/>
        <v>0</v>
      </c>
      <c r="M33">
        <f t="shared" si="2"/>
        <v>1</v>
      </c>
      <c r="N33">
        <f t="shared" si="2"/>
        <v>1</v>
      </c>
      <c r="O33">
        <f t="shared" si="1"/>
        <v>3</v>
      </c>
    </row>
    <row r="34" spans="1:15">
      <c r="E34" s="17" t="s">
        <v>99</v>
      </c>
      <c r="G34" s="16" t="s">
        <v>306</v>
      </c>
      <c r="H34" t="s">
        <v>108</v>
      </c>
      <c r="I34">
        <f t="shared" si="2"/>
        <v>0</v>
      </c>
      <c r="J34">
        <f t="shared" si="2"/>
        <v>0</v>
      </c>
      <c r="K34">
        <f t="shared" si="2"/>
        <v>0</v>
      </c>
      <c r="L34">
        <f t="shared" si="2"/>
        <v>0</v>
      </c>
      <c r="M34">
        <f t="shared" si="2"/>
        <v>1</v>
      </c>
      <c r="N34">
        <f t="shared" si="2"/>
        <v>0</v>
      </c>
      <c r="O34">
        <f t="shared" si="1"/>
        <v>1</v>
      </c>
    </row>
    <row r="35" spans="1:15">
      <c r="E35" s="16" t="s">
        <v>36</v>
      </c>
      <c r="F35" s="16" t="s">
        <v>37</v>
      </c>
      <c r="H35" t="s">
        <v>108</v>
      </c>
      <c r="I35">
        <f t="shared" si="2"/>
        <v>0</v>
      </c>
      <c r="J35">
        <f t="shared" si="2"/>
        <v>0</v>
      </c>
      <c r="K35">
        <f t="shared" si="2"/>
        <v>0</v>
      </c>
      <c r="L35">
        <f t="shared" si="2"/>
        <v>0</v>
      </c>
      <c r="M35">
        <f t="shared" si="2"/>
        <v>1</v>
      </c>
      <c r="N35">
        <f t="shared" si="2"/>
        <v>1</v>
      </c>
      <c r="O35">
        <f t="shared" ref="O35:O56" si="3">SUM(I35:N35)</f>
        <v>2</v>
      </c>
    </row>
    <row r="36" spans="1:15">
      <c r="D36" s="16" t="s">
        <v>35</v>
      </c>
      <c r="G36" s="16" t="s">
        <v>322</v>
      </c>
      <c r="H36" t="s">
        <v>96</v>
      </c>
      <c r="I36">
        <f t="shared" si="2"/>
        <v>0</v>
      </c>
      <c r="J36">
        <f t="shared" si="2"/>
        <v>0</v>
      </c>
      <c r="K36">
        <f t="shared" si="2"/>
        <v>0</v>
      </c>
      <c r="L36">
        <f t="shared" si="2"/>
        <v>1</v>
      </c>
      <c r="M36">
        <f t="shared" si="2"/>
        <v>0</v>
      </c>
      <c r="N36">
        <f t="shared" si="2"/>
        <v>0</v>
      </c>
      <c r="O36">
        <f t="shared" si="3"/>
        <v>1</v>
      </c>
    </row>
    <row r="37" spans="1:15">
      <c r="A37" s="16" t="s">
        <v>32</v>
      </c>
      <c r="C37" s="16" t="s">
        <v>34</v>
      </c>
      <c r="E37" s="16" t="s">
        <v>36</v>
      </c>
      <c r="F37" s="16" t="s">
        <v>37</v>
      </c>
      <c r="H37" t="s">
        <v>96</v>
      </c>
      <c r="I37">
        <f t="shared" si="2"/>
        <v>1</v>
      </c>
      <c r="J37">
        <f t="shared" si="2"/>
        <v>0</v>
      </c>
      <c r="K37">
        <f t="shared" si="2"/>
        <v>1</v>
      </c>
      <c r="L37">
        <f t="shared" si="2"/>
        <v>0</v>
      </c>
      <c r="M37">
        <f t="shared" si="2"/>
        <v>1</v>
      </c>
      <c r="N37">
        <f t="shared" si="2"/>
        <v>1</v>
      </c>
      <c r="O37">
        <f t="shared" si="3"/>
        <v>4</v>
      </c>
    </row>
    <row r="38" spans="1:15">
      <c r="A38" s="16" t="s">
        <v>32</v>
      </c>
      <c r="H38" t="s">
        <v>108</v>
      </c>
      <c r="I38">
        <f t="shared" si="2"/>
        <v>1</v>
      </c>
      <c r="J38">
        <f t="shared" si="2"/>
        <v>0</v>
      </c>
      <c r="K38">
        <f t="shared" si="2"/>
        <v>0</v>
      </c>
      <c r="L38">
        <f t="shared" si="2"/>
        <v>0</v>
      </c>
      <c r="M38">
        <f t="shared" si="2"/>
        <v>0</v>
      </c>
      <c r="N38">
        <f t="shared" si="2"/>
        <v>0</v>
      </c>
      <c r="O38">
        <f t="shared" si="3"/>
        <v>1</v>
      </c>
    </row>
    <row r="39" spans="1:15">
      <c r="F39" s="17" t="s">
        <v>99</v>
      </c>
      <c r="G39" s="16" t="s">
        <v>355</v>
      </c>
      <c r="H39" t="s">
        <v>96</v>
      </c>
      <c r="I39">
        <f t="shared" si="2"/>
        <v>0</v>
      </c>
      <c r="J39">
        <f t="shared" si="2"/>
        <v>0</v>
      </c>
      <c r="K39">
        <f t="shared" si="2"/>
        <v>0</v>
      </c>
      <c r="L39">
        <f t="shared" si="2"/>
        <v>0</v>
      </c>
      <c r="M39">
        <f t="shared" si="2"/>
        <v>0</v>
      </c>
      <c r="N39">
        <f t="shared" si="2"/>
        <v>1</v>
      </c>
      <c r="O39">
        <f t="shared" si="3"/>
        <v>1</v>
      </c>
    </row>
    <row r="40" spans="1:15">
      <c r="A40" s="18" t="s">
        <v>99</v>
      </c>
      <c r="E40" s="16" t="s">
        <v>36</v>
      </c>
      <c r="F40" s="16" t="s">
        <v>37</v>
      </c>
      <c r="G40" s="16" t="s">
        <v>363</v>
      </c>
      <c r="H40" t="s">
        <v>96</v>
      </c>
      <c r="I40">
        <f t="shared" si="2"/>
        <v>1</v>
      </c>
      <c r="J40">
        <f t="shared" si="2"/>
        <v>0</v>
      </c>
      <c r="K40">
        <f t="shared" si="2"/>
        <v>0</v>
      </c>
      <c r="L40">
        <f t="shared" si="2"/>
        <v>0</v>
      </c>
      <c r="M40">
        <f t="shared" si="2"/>
        <v>1</v>
      </c>
      <c r="N40">
        <f t="shared" si="2"/>
        <v>1</v>
      </c>
      <c r="O40">
        <f t="shared" si="3"/>
        <v>3</v>
      </c>
    </row>
    <row r="41" spans="1:15">
      <c r="E41" s="16" t="s">
        <v>36</v>
      </c>
      <c r="H41" t="s">
        <v>108</v>
      </c>
      <c r="I41">
        <f t="shared" si="2"/>
        <v>0</v>
      </c>
      <c r="J41">
        <f t="shared" si="2"/>
        <v>0</v>
      </c>
      <c r="K41">
        <f t="shared" si="2"/>
        <v>0</v>
      </c>
      <c r="L41">
        <f t="shared" si="2"/>
        <v>0</v>
      </c>
      <c r="M41">
        <f t="shared" si="2"/>
        <v>1</v>
      </c>
      <c r="N41">
        <f t="shared" si="2"/>
        <v>0</v>
      </c>
      <c r="O41">
        <f t="shared" si="3"/>
        <v>1</v>
      </c>
    </row>
    <row r="42" spans="1:15">
      <c r="E42" s="16" t="s">
        <v>36</v>
      </c>
      <c r="H42" t="s">
        <v>96</v>
      </c>
      <c r="I42">
        <f t="shared" si="2"/>
        <v>0</v>
      </c>
      <c r="J42">
        <f t="shared" si="2"/>
        <v>0</v>
      </c>
      <c r="K42">
        <f t="shared" si="2"/>
        <v>0</v>
      </c>
      <c r="L42">
        <f t="shared" si="2"/>
        <v>0</v>
      </c>
      <c r="M42">
        <f t="shared" si="2"/>
        <v>1</v>
      </c>
      <c r="N42">
        <f t="shared" si="2"/>
        <v>0</v>
      </c>
      <c r="O42">
        <f t="shared" si="3"/>
        <v>1</v>
      </c>
    </row>
    <row r="43" spans="1:15">
      <c r="E43" s="16" t="s">
        <v>36</v>
      </c>
      <c r="F43" s="16" t="s">
        <v>37</v>
      </c>
      <c r="H43" t="s">
        <v>108</v>
      </c>
      <c r="I43">
        <f t="shared" si="2"/>
        <v>0</v>
      </c>
      <c r="J43">
        <f t="shared" si="2"/>
        <v>0</v>
      </c>
      <c r="K43">
        <f t="shared" si="2"/>
        <v>0</v>
      </c>
      <c r="L43">
        <f t="shared" si="2"/>
        <v>0</v>
      </c>
      <c r="M43">
        <f t="shared" si="2"/>
        <v>1</v>
      </c>
      <c r="N43">
        <f t="shared" si="2"/>
        <v>1</v>
      </c>
      <c r="O43">
        <f t="shared" si="3"/>
        <v>2</v>
      </c>
    </row>
    <row r="44" spans="1:15">
      <c r="A44" s="16" t="s">
        <v>32</v>
      </c>
      <c r="C44" s="16" t="s">
        <v>34</v>
      </c>
      <c r="E44" s="16" t="s">
        <v>36</v>
      </c>
      <c r="F44" s="16" t="s">
        <v>37</v>
      </c>
      <c r="H44" t="s">
        <v>108</v>
      </c>
      <c r="I44">
        <f t="shared" si="2"/>
        <v>1</v>
      </c>
      <c r="J44">
        <f t="shared" si="2"/>
        <v>0</v>
      </c>
      <c r="K44">
        <f t="shared" si="2"/>
        <v>1</v>
      </c>
      <c r="L44">
        <f t="shared" si="2"/>
        <v>0</v>
      </c>
      <c r="M44">
        <f t="shared" si="2"/>
        <v>1</v>
      </c>
      <c r="N44">
        <f t="shared" si="2"/>
        <v>1</v>
      </c>
      <c r="O44">
        <f t="shared" si="3"/>
        <v>4</v>
      </c>
    </row>
    <row r="45" spans="1:15">
      <c r="A45" s="16" t="s">
        <v>32</v>
      </c>
      <c r="E45" s="16" t="s">
        <v>36</v>
      </c>
      <c r="F45" s="16" t="s">
        <v>37</v>
      </c>
      <c r="H45" t="s">
        <v>96</v>
      </c>
      <c r="I45">
        <f t="shared" si="2"/>
        <v>1</v>
      </c>
      <c r="J45">
        <f t="shared" si="2"/>
        <v>0</v>
      </c>
      <c r="K45">
        <f t="shared" si="2"/>
        <v>0</v>
      </c>
      <c r="L45">
        <f t="shared" si="2"/>
        <v>0</v>
      </c>
      <c r="M45">
        <f t="shared" si="2"/>
        <v>1</v>
      </c>
      <c r="N45">
        <f t="shared" si="2"/>
        <v>1</v>
      </c>
      <c r="O45">
        <f t="shared" si="3"/>
        <v>3</v>
      </c>
    </row>
    <row r="46" spans="1:15">
      <c r="B46" s="16" t="s">
        <v>33</v>
      </c>
      <c r="C46" s="16" t="s">
        <v>34</v>
      </c>
      <c r="F46" s="16" t="s">
        <v>37</v>
      </c>
      <c r="H46" t="s">
        <v>96</v>
      </c>
      <c r="I46">
        <f t="shared" si="2"/>
        <v>0</v>
      </c>
      <c r="J46">
        <f t="shared" si="2"/>
        <v>1</v>
      </c>
      <c r="K46">
        <f t="shared" si="2"/>
        <v>1</v>
      </c>
      <c r="L46">
        <f t="shared" si="2"/>
        <v>0</v>
      </c>
      <c r="M46">
        <f t="shared" si="2"/>
        <v>0</v>
      </c>
      <c r="N46">
        <f t="shared" si="2"/>
        <v>1</v>
      </c>
      <c r="O46">
        <f t="shared" si="3"/>
        <v>3</v>
      </c>
    </row>
    <row r="47" spans="1:15">
      <c r="E47" s="16" t="s">
        <v>36</v>
      </c>
      <c r="F47" s="16" t="s">
        <v>37</v>
      </c>
      <c r="H47" t="s">
        <v>96</v>
      </c>
      <c r="I47">
        <f t="shared" si="2"/>
        <v>0</v>
      </c>
      <c r="J47">
        <f t="shared" si="2"/>
        <v>0</v>
      </c>
      <c r="K47">
        <f t="shared" si="2"/>
        <v>0</v>
      </c>
      <c r="L47">
        <f t="shared" si="2"/>
        <v>0</v>
      </c>
      <c r="M47">
        <f t="shared" si="2"/>
        <v>1</v>
      </c>
      <c r="N47">
        <f t="shared" si="2"/>
        <v>1</v>
      </c>
      <c r="O47">
        <f t="shared" si="3"/>
        <v>2</v>
      </c>
    </row>
    <row r="48" spans="1:15">
      <c r="E48" s="16" t="s">
        <v>36</v>
      </c>
      <c r="F48" s="16" t="s">
        <v>37</v>
      </c>
      <c r="H48" t="s">
        <v>96</v>
      </c>
      <c r="I48">
        <f t="shared" si="2"/>
        <v>0</v>
      </c>
      <c r="J48">
        <f t="shared" si="2"/>
        <v>0</v>
      </c>
      <c r="K48">
        <f t="shared" si="2"/>
        <v>0</v>
      </c>
      <c r="L48">
        <f t="shared" si="2"/>
        <v>0</v>
      </c>
      <c r="M48">
        <f t="shared" si="2"/>
        <v>1</v>
      </c>
      <c r="N48">
        <f t="shared" si="2"/>
        <v>1</v>
      </c>
      <c r="O48">
        <f t="shared" si="3"/>
        <v>2</v>
      </c>
    </row>
    <row r="49" spans="1:15">
      <c r="B49" s="16" t="s">
        <v>33</v>
      </c>
      <c r="H49" t="s">
        <v>96</v>
      </c>
      <c r="I49">
        <f t="shared" si="2"/>
        <v>0</v>
      </c>
      <c r="J49">
        <f t="shared" si="2"/>
        <v>1</v>
      </c>
      <c r="K49">
        <f t="shared" si="2"/>
        <v>0</v>
      </c>
      <c r="L49">
        <f t="shared" si="2"/>
        <v>0</v>
      </c>
      <c r="M49">
        <f t="shared" si="2"/>
        <v>0</v>
      </c>
      <c r="N49">
        <f t="shared" si="2"/>
        <v>0</v>
      </c>
      <c r="O49">
        <f t="shared" si="3"/>
        <v>1</v>
      </c>
    </row>
    <row r="50" spans="1:15">
      <c r="E50" s="16" t="s">
        <v>36</v>
      </c>
      <c r="F50" s="16" t="s">
        <v>37</v>
      </c>
      <c r="H50" t="s">
        <v>108</v>
      </c>
      <c r="I50">
        <f t="shared" si="2"/>
        <v>0</v>
      </c>
      <c r="J50">
        <f t="shared" si="2"/>
        <v>0</v>
      </c>
      <c r="K50">
        <f t="shared" si="2"/>
        <v>0</v>
      </c>
      <c r="L50">
        <f t="shared" si="2"/>
        <v>0</v>
      </c>
      <c r="M50">
        <f t="shared" si="2"/>
        <v>1</v>
      </c>
      <c r="N50">
        <f t="shared" si="2"/>
        <v>1</v>
      </c>
      <c r="O50">
        <f t="shared" si="3"/>
        <v>2</v>
      </c>
    </row>
    <row r="51" spans="1:15">
      <c r="F51" s="16" t="s">
        <v>37</v>
      </c>
      <c r="G51" s="16" t="s">
        <v>433</v>
      </c>
      <c r="H51" t="s">
        <v>96</v>
      </c>
      <c r="I51">
        <f t="shared" si="2"/>
        <v>0</v>
      </c>
      <c r="J51">
        <f t="shared" si="2"/>
        <v>0</v>
      </c>
      <c r="K51">
        <f t="shared" si="2"/>
        <v>0</v>
      </c>
      <c r="L51">
        <f t="shared" si="2"/>
        <v>0</v>
      </c>
      <c r="M51">
        <f t="shared" si="2"/>
        <v>0</v>
      </c>
      <c r="N51">
        <f t="shared" si="2"/>
        <v>1</v>
      </c>
      <c r="O51">
        <f t="shared" si="3"/>
        <v>1</v>
      </c>
    </row>
    <row r="52" spans="1:15">
      <c r="E52" s="16" t="s">
        <v>36</v>
      </c>
      <c r="F52" s="16" t="s">
        <v>37</v>
      </c>
      <c r="H52" t="s">
        <v>96</v>
      </c>
      <c r="I52">
        <f t="shared" si="2"/>
        <v>0</v>
      </c>
      <c r="J52">
        <f t="shared" si="2"/>
        <v>0</v>
      </c>
      <c r="K52">
        <f t="shared" si="2"/>
        <v>0</v>
      </c>
      <c r="L52">
        <f t="shared" si="2"/>
        <v>0</v>
      </c>
      <c r="M52">
        <f t="shared" si="2"/>
        <v>1</v>
      </c>
      <c r="N52">
        <f t="shared" si="2"/>
        <v>1</v>
      </c>
      <c r="O52">
        <f t="shared" si="3"/>
        <v>2</v>
      </c>
    </row>
    <row r="53" spans="1:15">
      <c r="A53" s="16" t="s">
        <v>32</v>
      </c>
      <c r="B53" s="16" t="s">
        <v>33</v>
      </c>
      <c r="C53" s="16" t="s">
        <v>34</v>
      </c>
      <c r="E53" s="16" t="s">
        <v>36</v>
      </c>
      <c r="G53" s="16" t="s">
        <v>446</v>
      </c>
      <c r="H53" t="s">
        <v>108</v>
      </c>
      <c r="I53">
        <f t="shared" si="2"/>
        <v>1</v>
      </c>
      <c r="J53">
        <f t="shared" si="2"/>
        <v>1</v>
      </c>
      <c r="K53">
        <f t="shared" si="2"/>
        <v>1</v>
      </c>
      <c r="L53">
        <f t="shared" si="2"/>
        <v>0</v>
      </c>
      <c r="M53">
        <f t="shared" si="2"/>
        <v>1</v>
      </c>
      <c r="N53">
        <f t="shared" si="2"/>
        <v>0</v>
      </c>
      <c r="O53">
        <f t="shared" si="3"/>
        <v>4</v>
      </c>
    </row>
    <row r="54" spans="1:15">
      <c r="A54" s="16" t="s">
        <v>32</v>
      </c>
      <c r="E54" s="16" t="s">
        <v>36</v>
      </c>
      <c r="F54" s="16" t="s">
        <v>37</v>
      </c>
      <c r="G54" s="16" t="s">
        <v>466</v>
      </c>
      <c r="H54" t="s">
        <v>96</v>
      </c>
      <c r="I54">
        <f t="shared" si="2"/>
        <v>1</v>
      </c>
      <c r="J54">
        <f t="shared" si="2"/>
        <v>0</v>
      </c>
      <c r="K54">
        <f t="shared" si="2"/>
        <v>0</v>
      </c>
      <c r="L54">
        <f t="shared" si="2"/>
        <v>0</v>
      </c>
      <c r="M54">
        <f t="shared" si="2"/>
        <v>1</v>
      </c>
      <c r="N54">
        <f t="shared" si="2"/>
        <v>1</v>
      </c>
      <c r="O54">
        <f t="shared" si="3"/>
        <v>3</v>
      </c>
    </row>
    <row r="55" spans="1:15">
      <c r="B55" s="16" t="s">
        <v>33</v>
      </c>
      <c r="F55" s="16" t="s">
        <v>37</v>
      </c>
      <c r="H55" t="s">
        <v>96</v>
      </c>
      <c r="I55">
        <f t="shared" si="2"/>
        <v>0</v>
      </c>
      <c r="J55">
        <f t="shared" si="2"/>
        <v>1</v>
      </c>
      <c r="K55">
        <f t="shared" si="2"/>
        <v>0</v>
      </c>
      <c r="L55">
        <f t="shared" si="2"/>
        <v>0</v>
      </c>
      <c r="M55">
        <f t="shared" si="2"/>
        <v>0</v>
      </c>
      <c r="N55">
        <f t="shared" si="2"/>
        <v>1</v>
      </c>
      <c r="O55">
        <f t="shared" si="3"/>
        <v>2</v>
      </c>
    </row>
    <row r="56" spans="1:15">
      <c r="E56" s="16" t="s">
        <v>36</v>
      </c>
      <c r="F56" s="16" t="s">
        <v>37</v>
      </c>
      <c r="H56" t="s">
        <v>96</v>
      </c>
      <c r="I56">
        <f t="shared" si="2"/>
        <v>0</v>
      </c>
      <c r="J56">
        <f t="shared" si="2"/>
        <v>0</v>
      </c>
      <c r="K56">
        <f t="shared" si="2"/>
        <v>0</v>
      </c>
      <c r="L56">
        <f t="shared" si="2"/>
        <v>0</v>
      </c>
      <c r="M56">
        <f t="shared" si="2"/>
        <v>1</v>
      </c>
      <c r="N56">
        <f t="shared" si="2"/>
        <v>1</v>
      </c>
      <c r="O56">
        <f t="shared" si="3"/>
        <v>2</v>
      </c>
    </row>
    <row r="57" spans="1:15">
      <c r="M57">
        <f>SUM(M3:M56)</f>
        <v>32</v>
      </c>
    </row>
    <row r="72" spans="1:8">
      <c r="A72" s="4" t="s">
        <v>32</v>
      </c>
      <c r="B72" s="4"/>
      <c r="C72" s="4"/>
      <c r="D72" s="4"/>
      <c r="E72" s="4"/>
      <c r="F72" s="4"/>
      <c r="G72" s="4"/>
      <c r="H72" s="4" t="e">
        <v>#N/A</v>
      </c>
    </row>
    <row r="73" spans="1:8">
      <c r="E73" s="17" t="s">
        <v>99</v>
      </c>
      <c r="G73" s="16" t="s">
        <v>494</v>
      </c>
      <c r="H73" t="s">
        <v>96</v>
      </c>
    </row>
    <row r="75" spans="1:8">
      <c r="B75" s="16" t="s">
        <v>33</v>
      </c>
      <c r="H75" t="s">
        <v>96</v>
      </c>
    </row>
    <row r="78" spans="1:8">
      <c r="F78" s="17" t="s">
        <v>99</v>
      </c>
      <c r="G78" s="16" t="s">
        <v>501</v>
      </c>
      <c r="H78" t="s">
        <v>96</v>
      </c>
    </row>
    <row r="81" spans="1:8">
      <c r="A81" s="16" t="s">
        <v>32</v>
      </c>
      <c r="H81" t="s">
        <v>96</v>
      </c>
    </row>
    <row r="82" spans="1:8">
      <c r="A82" s="16" t="s">
        <v>32</v>
      </c>
      <c r="F82" s="16" t="s">
        <v>37</v>
      </c>
      <c r="H82" t="s">
        <v>96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320F9-1283-48FA-AF5A-55D2829A74E0}">
  <dimension ref="A1:A28"/>
  <sheetViews>
    <sheetView workbookViewId="0">
      <selection activeCell="F29" sqref="F29"/>
    </sheetView>
  </sheetViews>
  <sheetFormatPr defaultRowHeight="14.5"/>
  <cols>
    <col min="2" max="2" width="109.54296875" customWidth="1"/>
  </cols>
  <sheetData>
    <row r="1" spans="1:1">
      <c r="A1" t="s">
        <v>562</v>
      </c>
    </row>
    <row r="2" spans="1:1">
      <c r="A2" t="s">
        <v>82</v>
      </c>
    </row>
    <row r="3" spans="1:1">
      <c r="A3" t="s">
        <v>98</v>
      </c>
    </row>
    <row r="4" spans="1:1">
      <c r="A4" t="s">
        <v>116</v>
      </c>
    </row>
    <row r="5" spans="1:1">
      <c r="A5" t="s">
        <v>126</v>
      </c>
    </row>
    <row r="6" spans="1:1">
      <c r="A6" t="s">
        <v>146</v>
      </c>
    </row>
    <row r="7" spans="1:1">
      <c r="A7" t="s">
        <v>161</v>
      </c>
    </row>
    <row r="8" spans="1:1">
      <c r="A8" t="s">
        <v>179</v>
      </c>
    </row>
    <row r="9" spans="1:1">
      <c r="A9" t="s">
        <v>186</v>
      </c>
    </row>
    <row r="10" spans="1:1">
      <c r="A10" t="s">
        <v>209</v>
      </c>
    </row>
    <row r="11" spans="1:1">
      <c r="A11" t="s">
        <v>215</v>
      </c>
    </row>
    <row r="12" spans="1:1">
      <c r="A12" t="s">
        <v>234</v>
      </c>
    </row>
    <row r="13" spans="1:1">
      <c r="A13" t="s">
        <v>255</v>
      </c>
    </row>
    <row r="14" spans="1:1">
      <c r="A14" t="s">
        <v>273</v>
      </c>
    </row>
    <row r="15" spans="1:1">
      <c r="A15" t="s">
        <v>286</v>
      </c>
    </row>
    <row r="16" spans="1:1">
      <c r="A16" t="s">
        <v>297</v>
      </c>
    </row>
    <row r="17" spans="1:1">
      <c r="A17" s="4" t="s">
        <v>490</v>
      </c>
    </row>
    <row r="18" spans="1:1">
      <c r="A18" t="s">
        <v>305</v>
      </c>
    </row>
    <row r="19" spans="1:1">
      <c r="A19" t="s">
        <v>321</v>
      </c>
    </row>
    <row r="20" spans="1:1">
      <c r="A20" t="s">
        <v>334</v>
      </c>
    </row>
    <row r="21" spans="1:1">
      <c r="A21" t="s">
        <v>382</v>
      </c>
    </row>
    <row r="22" spans="1:1">
      <c r="A22" t="s">
        <v>387</v>
      </c>
    </row>
    <row r="23" spans="1:1">
      <c r="A23" t="s">
        <v>396</v>
      </c>
    </row>
    <row r="24" spans="1:1">
      <c r="A24" t="s">
        <v>439</v>
      </c>
    </row>
    <row r="25" spans="1:1">
      <c r="A25" t="s">
        <v>445</v>
      </c>
    </row>
    <row r="26" spans="1:1">
      <c r="A26" t="s">
        <v>465</v>
      </c>
    </row>
    <row r="27" spans="1:1">
      <c r="A27" t="s">
        <v>476</v>
      </c>
    </row>
    <row r="28" spans="1:1">
      <c r="A28" t="s">
        <v>484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B27AD-D85E-4F4E-8E09-2CF0430388A0}">
  <dimension ref="A1:DO62"/>
  <sheetViews>
    <sheetView workbookViewId="0">
      <selection activeCell="DJ36" sqref="DA36:DJ36"/>
    </sheetView>
  </sheetViews>
  <sheetFormatPr defaultRowHeight="14.5"/>
  <cols>
    <col min="2" max="2" width="17.26953125" style="53" customWidth="1"/>
    <col min="3" max="3" width="13.90625" customWidth="1"/>
    <col min="103" max="103" width="8.7265625" customWidth="1"/>
    <col min="104" max="104" width="30.1796875" customWidth="1"/>
    <col min="105" max="114" width="8.7265625" customWidth="1"/>
  </cols>
  <sheetData>
    <row r="1" spans="1:119" s="2" customFormat="1" ht="14">
      <c r="A1" s="2" t="s">
        <v>613</v>
      </c>
      <c r="B1" s="126" t="s">
        <v>0</v>
      </c>
      <c r="C1" s="2" t="s">
        <v>1</v>
      </c>
      <c r="D1" s="2" t="s">
        <v>2</v>
      </c>
      <c r="E1" s="2" t="s">
        <v>3</v>
      </c>
      <c r="F1" s="2" t="s">
        <v>4</v>
      </c>
      <c r="G1" s="2" t="s">
        <v>593</v>
      </c>
      <c r="H1" s="2" t="s">
        <v>5</v>
      </c>
      <c r="I1" s="2" t="s">
        <v>6</v>
      </c>
      <c r="J1" s="2" t="s">
        <v>7</v>
      </c>
      <c r="K1" s="2" t="s">
        <v>8</v>
      </c>
      <c r="N1" s="2" t="s">
        <v>9</v>
      </c>
      <c r="P1" s="2" t="s">
        <v>10</v>
      </c>
      <c r="R1" s="2" t="s">
        <v>11</v>
      </c>
      <c r="Y1" s="2" t="s">
        <v>12</v>
      </c>
      <c r="AF1" s="2" t="s">
        <v>13</v>
      </c>
      <c r="AM1" s="2" t="s">
        <v>14</v>
      </c>
      <c r="AU1" s="2" t="s">
        <v>15</v>
      </c>
      <c r="AX1" s="2" t="s">
        <v>16</v>
      </c>
      <c r="BF1" s="2" t="s">
        <v>17</v>
      </c>
      <c r="BI1" s="2" t="s">
        <v>18</v>
      </c>
      <c r="BQ1" s="2" t="s">
        <v>19</v>
      </c>
      <c r="BZ1" s="2" t="s">
        <v>20</v>
      </c>
      <c r="CI1" s="2" t="s">
        <v>21</v>
      </c>
      <c r="CR1" s="2" t="s">
        <v>22</v>
      </c>
      <c r="CT1" s="2" t="s">
        <v>23</v>
      </c>
      <c r="CV1" s="2" t="s">
        <v>24</v>
      </c>
      <c r="DJ1" s="124" t="s">
        <v>623</v>
      </c>
      <c r="DK1" s="124" t="s">
        <v>511</v>
      </c>
      <c r="DL1" s="124" t="s">
        <v>510</v>
      </c>
      <c r="DM1" s="124" t="s">
        <v>512</v>
      </c>
      <c r="DN1" s="124" t="s">
        <v>607</v>
      </c>
      <c r="DO1" s="2" t="s">
        <v>609</v>
      </c>
    </row>
    <row r="2" spans="1:119" s="2" customFormat="1" ht="14">
      <c r="B2" s="126"/>
      <c r="K2" s="2" t="s">
        <v>25</v>
      </c>
      <c r="L2" s="2" t="s">
        <v>26</v>
      </c>
      <c r="M2" s="2" t="s">
        <v>27</v>
      </c>
      <c r="N2" s="2" t="s">
        <v>28</v>
      </c>
      <c r="O2" s="2" t="s">
        <v>29</v>
      </c>
      <c r="P2" s="2" t="s">
        <v>30</v>
      </c>
      <c r="Q2" s="2" t="s">
        <v>31</v>
      </c>
      <c r="R2" s="2" t="s">
        <v>32</v>
      </c>
      <c r="S2" s="2" t="s">
        <v>33</v>
      </c>
      <c r="T2" s="2" t="s">
        <v>34</v>
      </c>
      <c r="U2" s="2" t="s">
        <v>35</v>
      </c>
      <c r="V2" s="2" t="s">
        <v>36</v>
      </c>
      <c r="W2" s="2" t="s">
        <v>37</v>
      </c>
      <c r="X2" s="2" t="s">
        <v>38</v>
      </c>
      <c r="Y2" s="2" t="s">
        <v>40</v>
      </c>
      <c r="Z2" s="2" t="s">
        <v>41</v>
      </c>
      <c r="AA2" s="2" t="s">
        <v>42</v>
      </c>
      <c r="AB2" s="2" t="s">
        <v>44</v>
      </c>
      <c r="AC2" s="2" t="s">
        <v>45</v>
      </c>
      <c r="AD2" s="2" t="s">
        <v>46</v>
      </c>
      <c r="AE2" s="2" t="s">
        <v>38</v>
      </c>
      <c r="AF2" s="2" t="s">
        <v>40</v>
      </c>
      <c r="AG2" s="2" t="s">
        <v>41</v>
      </c>
      <c r="AH2" s="2" t="s">
        <v>42</v>
      </c>
      <c r="AI2" s="2" t="s">
        <v>44</v>
      </c>
      <c r="AJ2" s="2" t="s">
        <v>45</v>
      </c>
      <c r="AK2" s="2" t="s">
        <v>46</v>
      </c>
      <c r="AL2" s="2" t="s">
        <v>38</v>
      </c>
      <c r="AM2" s="2" t="s">
        <v>40</v>
      </c>
      <c r="AN2" s="2" t="s">
        <v>41</v>
      </c>
      <c r="AO2" s="2" t="s">
        <v>42</v>
      </c>
      <c r="AP2" s="2" t="s">
        <v>47</v>
      </c>
      <c r="AQ2" s="2" t="s">
        <v>46</v>
      </c>
      <c r="AR2" s="2" t="s">
        <v>48</v>
      </c>
      <c r="AS2" s="2" t="s">
        <v>49</v>
      </c>
      <c r="AT2" s="2" t="s">
        <v>38</v>
      </c>
      <c r="AU2" s="2" t="s">
        <v>50</v>
      </c>
      <c r="AV2" s="2" t="s">
        <v>51</v>
      </c>
      <c r="AW2" s="2" t="s">
        <v>52</v>
      </c>
      <c r="AX2" s="2" t="s">
        <v>40</v>
      </c>
      <c r="AY2" s="2" t="s">
        <v>41</v>
      </c>
      <c r="AZ2" s="2" t="s">
        <v>42</v>
      </c>
      <c r="BA2" s="2" t="s">
        <v>47</v>
      </c>
      <c r="BB2" s="2" t="s">
        <v>53</v>
      </c>
      <c r="BC2" s="2" t="s">
        <v>46</v>
      </c>
      <c r="BD2" s="2" t="s">
        <v>54</v>
      </c>
      <c r="BE2" s="2" t="s">
        <v>38</v>
      </c>
      <c r="BF2" s="2" t="s">
        <v>55</v>
      </c>
      <c r="BG2" s="2" t="s">
        <v>56</v>
      </c>
      <c r="BH2" s="2" t="s">
        <v>57</v>
      </c>
      <c r="BI2" s="2" t="s">
        <v>40</v>
      </c>
      <c r="BJ2" s="2" t="s">
        <v>41</v>
      </c>
      <c r="BK2" s="2" t="s">
        <v>42</v>
      </c>
      <c r="BL2" s="2" t="s">
        <v>47</v>
      </c>
      <c r="BM2" s="2" t="s">
        <v>53</v>
      </c>
      <c r="BN2" s="2" t="s">
        <v>46</v>
      </c>
      <c r="BO2" s="2" t="s">
        <v>54</v>
      </c>
      <c r="BP2" s="2" t="s">
        <v>38</v>
      </c>
      <c r="BQ2" s="2" t="s">
        <v>40</v>
      </c>
      <c r="BR2" s="2" t="s">
        <v>41</v>
      </c>
      <c r="BS2" s="2" t="s">
        <v>42</v>
      </c>
      <c r="BT2" s="2" t="s">
        <v>47</v>
      </c>
      <c r="BU2" s="2" t="s">
        <v>53</v>
      </c>
      <c r="BV2" s="2" t="s">
        <v>46</v>
      </c>
      <c r="BW2" s="2" t="s">
        <v>48</v>
      </c>
      <c r="BX2" s="2" t="s">
        <v>49</v>
      </c>
      <c r="BY2" s="2" t="s">
        <v>38</v>
      </c>
      <c r="BZ2" s="2" t="s">
        <v>40</v>
      </c>
      <c r="CA2" s="2" t="s">
        <v>41</v>
      </c>
      <c r="CB2" s="2" t="s">
        <v>42</v>
      </c>
      <c r="CC2" s="2" t="s">
        <v>47</v>
      </c>
      <c r="CD2" s="2" t="s">
        <v>53</v>
      </c>
      <c r="CE2" s="2" t="s">
        <v>46</v>
      </c>
      <c r="CF2" s="2" t="s">
        <v>48</v>
      </c>
      <c r="CG2" s="2" t="s">
        <v>49</v>
      </c>
      <c r="CH2" s="2" t="s">
        <v>38</v>
      </c>
      <c r="CI2" s="2" t="s">
        <v>40</v>
      </c>
      <c r="CJ2" s="2" t="s">
        <v>41</v>
      </c>
      <c r="CK2" s="2" t="s">
        <v>42</v>
      </c>
      <c r="CL2" s="2" t="s">
        <v>47</v>
      </c>
      <c r="CM2" s="2" t="s">
        <v>53</v>
      </c>
      <c r="CN2" s="2" t="s">
        <v>46</v>
      </c>
      <c r="CO2" s="2" t="s">
        <v>48</v>
      </c>
      <c r="CP2" s="2" t="s">
        <v>49</v>
      </c>
      <c r="CQ2" s="2" t="s">
        <v>38</v>
      </c>
      <c r="CR2" s="2" t="s">
        <v>30</v>
      </c>
      <c r="CS2" s="2" t="s">
        <v>58</v>
      </c>
      <c r="CT2" s="2" t="s">
        <v>30</v>
      </c>
      <c r="CU2" s="2" t="s">
        <v>58</v>
      </c>
      <c r="CV2" s="2" t="s">
        <v>59</v>
      </c>
      <c r="CW2" s="2" t="s">
        <v>60</v>
      </c>
      <c r="CX2" s="2" t="s">
        <v>61</v>
      </c>
      <c r="CY2" s="2" t="s">
        <v>62</v>
      </c>
      <c r="CZ2" s="2" t="s">
        <v>63</v>
      </c>
    </row>
    <row r="3" spans="1:119" s="121" customFormat="1">
      <c r="A3" s="121">
        <v>1</v>
      </c>
      <c r="B3" s="120">
        <v>114034104736</v>
      </c>
      <c r="C3" s="121">
        <v>420113149</v>
      </c>
      <c r="D3" s="122">
        <v>44700.629837962966</v>
      </c>
      <c r="E3" s="122">
        <v>44700.641724537039</v>
      </c>
      <c r="F3" s="121" t="s">
        <v>66</v>
      </c>
      <c r="K3" s="121" t="s">
        <v>25</v>
      </c>
      <c r="L3" s="121" t="s">
        <v>26</v>
      </c>
      <c r="M3" s="121" t="s">
        <v>27</v>
      </c>
      <c r="N3" s="121" t="s">
        <v>67</v>
      </c>
      <c r="O3" s="121" t="s">
        <v>68</v>
      </c>
      <c r="P3" s="121" t="s">
        <v>69</v>
      </c>
      <c r="V3" s="121" t="s">
        <v>36</v>
      </c>
      <c r="W3" s="121" t="s">
        <v>37</v>
      </c>
      <c r="AE3" s="121" t="s">
        <v>70</v>
      </c>
      <c r="AL3" s="121" t="s">
        <v>71</v>
      </c>
      <c r="AT3" s="121" t="s">
        <v>72</v>
      </c>
      <c r="AW3" s="121" t="s">
        <v>52</v>
      </c>
      <c r="BH3" s="121" t="s">
        <v>57</v>
      </c>
      <c r="BW3" s="121" t="s">
        <v>48</v>
      </c>
      <c r="BX3" s="121" t="s">
        <v>49</v>
      </c>
      <c r="CF3" s="121" t="s">
        <v>48</v>
      </c>
      <c r="CG3" s="121" t="s">
        <v>49</v>
      </c>
      <c r="CO3" s="121" t="s">
        <v>48</v>
      </c>
      <c r="CP3" s="121" t="s">
        <v>49</v>
      </c>
      <c r="CR3" s="121" t="s">
        <v>58</v>
      </c>
      <c r="CS3" s="121" t="s">
        <v>73</v>
      </c>
      <c r="CT3" s="121" t="s">
        <v>58</v>
      </c>
      <c r="CU3" s="121" t="s">
        <v>74</v>
      </c>
      <c r="CX3" s="121" t="s">
        <v>75</v>
      </c>
      <c r="CY3" s="121" t="s">
        <v>76</v>
      </c>
      <c r="CZ3" s="121" t="s">
        <v>77</v>
      </c>
      <c r="DJ3" s="121">
        <v>1</v>
      </c>
      <c r="DK3" s="121" t="s">
        <v>506</v>
      </c>
      <c r="DL3" s="121" t="s">
        <v>506</v>
      </c>
      <c r="DM3" s="148">
        <v>1</v>
      </c>
    </row>
    <row r="4" spans="1:119">
      <c r="A4">
        <v>2</v>
      </c>
      <c r="B4" s="53">
        <v>114012762535</v>
      </c>
      <c r="C4">
        <v>420113149</v>
      </c>
      <c r="D4" s="1">
        <v>44669.471747685187</v>
      </c>
      <c r="E4" s="1">
        <v>44685.651087962964</v>
      </c>
      <c r="F4" t="s">
        <v>79</v>
      </c>
      <c r="K4" t="s">
        <v>25</v>
      </c>
      <c r="L4" t="s">
        <v>26</v>
      </c>
      <c r="M4" t="s">
        <v>27</v>
      </c>
      <c r="N4" t="s">
        <v>80</v>
      </c>
      <c r="O4" t="s">
        <v>81</v>
      </c>
      <c r="P4" t="s">
        <v>31</v>
      </c>
      <c r="Q4" t="s">
        <v>82</v>
      </c>
      <c r="U4" t="s">
        <v>35</v>
      </c>
      <c r="V4" t="s">
        <v>36</v>
      </c>
      <c r="W4" t="s">
        <v>37</v>
      </c>
      <c r="X4" t="s">
        <v>83</v>
      </c>
      <c r="AA4" t="s">
        <v>42</v>
      </c>
      <c r="AD4" t="s">
        <v>46</v>
      </c>
      <c r="AE4" t="s">
        <v>84</v>
      </c>
      <c r="AH4" t="s">
        <v>42</v>
      </c>
      <c r="AK4" t="s">
        <v>46</v>
      </c>
      <c r="AL4" t="s">
        <v>85</v>
      </c>
      <c r="AP4" t="s">
        <v>47</v>
      </c>
      <c r="AQ4" t="s">
        <v>46</v>
      </c>
      <c r="AR4" t="s">
        <v>48</v>
      </c>
      <c r="AS4" t="s">
        <v>49</v>
      </c>
      <c r="AT4" t="s">
        <v>86</v>
      </c>
      <c r="AU4" t="s">
        <v>50</v>
      </c>
      <c r="AV4" t="s">
        <v>51</v>
      </c>
      <c r="AZ4" t="s">
        <v>42</v>
      </c>
      <c r="BA4" t="s">
        <v>47</v>
      </c>
      <c r="BC4" t="s">
        <v>46</v>
      </c>
      <c r="BE4" t="s">
        <v>87</v>
      </c>
      <c r="BF4" t="s">
        <v>55</v>
      </c>
      <c r="BG4" t="s">
        <v>56</v>
      </c>
      <c r="BK4" t="s">
        <v>42</v>
      </c>
      <c r="BL4" t="s">
        <v>47</v>
      </c>
      <c r="BN4" t="s">
        <v>46</v>
      </c>
      <c r="BP4" t="s">
        <v>88</v>
      </c>
      <c r="BS4" t="s">
        <v>42</v>
      </c>
      <c r="BT4" t="s">
        <v>47</v>
      </c>
      <c r="BW4" t="s">
        <v>48</v>
      </c>
      <c r="BY4" t="s">
        <v>89</v>
      </c>
      <c r="CB4" t="s">
        <v>42</v>
      </c>
      <c r="CF4" t="s">
        <v>48</v>
      </c>
      <c r="CH4" t="s">
        <v>90</v>
      </c>
      <c r="CK4" t="s">
        <v>42</v>
      </c>
      <c r="CO4" t="s">
        <v>48</v>
      </c>
      <c r="CQ4" t="s">
        <v>91</v>
      </c>
      <c r="CR4" t="s">
        <v>58</v>
      </c>
      <c r="CS4" t="s">
        <v>92</v>
      </c>
      <c r="CT4" t="s">
        <v>58</v>
      </c>
      <c r="CU4" t="s">
        <v>93</v>
      </c>
      <c r="CV4">
        <v>27</v>
      </c>
      <c r="CY4" t="s">
        <v>94</v>
      </c>
      <c r="CZ4" t="s">
        <v>95</v>
      </c>
      <c r="DJ4">
        <v>1</v>
      </c>
      <c r="DK4" s="123">
        <v>1</v>
      </c>
      <c r="DL4" t="s">
        <v>506</v>
      </c>
      <c r="DM4" t="s">
        <v>506</v>
      </c>
    </row>
    <row r="5" spans="1:119" s="144" customFormat="1">
      <c r="A5">
        <v>3</v>
      </c>
      <c r="B5" s="143">
        <v>114021959128</v>
      </c>
      <c r="C5" s="144">
        <v>420113149</v>
      </c>
      <c r="D5" s="145">
        <v>44683.641782407409</v>
      </c>
      <c r="E5" s="145">
        <v>44683.649340277778</v>
      </c>
      <c r="F5" s="144" t="s">
        <v>97</v>
      </c>
      <c r="K5" s="144" t="s">
        <v>25</v>
      </c>
      <c r="L5" s="144" t="s">
        <v>26</v>
      </c>
      <c r="N5" s="144">
        <v>50</v>
      </c>
      <c r="O5" s="144">
        <v>50</v>
      </c>
      <c r="P5" s="144" t="s">
        <v>31</v>
      </c>
      <c r="Q5" s="144" t="s">
        <v>98</v>
      </c>
      <c r="V5" s="144" t="s">
        <v>36</v>
      </c>
      <c r="AE5" s="144" t="s">
        <v>100</v>
      </c>
      <c r="AL5" s="144" t="s">
        <v>101</v>
      </c>
      <c r="AT5" s="144" t="s">
        <v>102</v>
      </c>
      <c r="AW5" s="144" t="s">
        <v>52</v>
      </c>
      <c r="BH5" s="144" t="s">
        <v>57</v>
      </c>
      <c r="BY5" s="144" t="s">
        <v>103</v>
      </c>
      <c r="CH5" s="144" t="s">
        <v>103</v>
      </c>
      <c r="CQ5" s="144" t="s">
        <v>103</v>
      </c>
      <c r="CR5" s="144" t="s">
        <v>58</v>
      </c>
      <c r="CS5" s="144" t="s">
        <v>104</v>
      </c>
      <c r="CT5" s="144" t="s">
        <v>69</v>
      </c>
      <c r="CV5" s="144">
        <v>31</v>
      </c>
      <c r="CW5" s="144" t="s">
        <v>105</v>
      </c>
      <c r="CY5" s="144" t="s">
        <v>106</v>
      </c>
      <c r="CZ5" s="144" t="s">
        <v>107</v>
      </c>
      <c r="DJ5" s="144">
        <v>1</v>
      </c>
      <c r="DK5" s="146"/>
      <c r="DL5" s="146">
        <v>1</v>
      </c>
      <c r="DM5" s="144" t="s">
        <v>506</v>
      </c>
    </row>
    <row r="6" spans="1:119">
      <c r="A6">
        <v>4</v>
      </c>
      <c r="B6" s="53">
        <v>114018663546</v>
      </c>
      <c r="C6">
        <v>420113149</v>
      </c>
      <c r="D6" s="1">
        <v>44678.631145833337</v>
      </c>
      <c r="E6" s="1">
        <v>44678.646886574075</v>
      </c>
      <c r="F6" t="s">
        <v>109</v>
      </c>
      <c r="K6" t="s">
        <v>25</v>
      </c>
      <c r="N6">
        <v>125</v>
      </c>
      <c r="O6">
        <v>340</v>
      </c>
      <c r="P6" t="s">
        <v>69</v>
      </c>
      <c r="S6" t="s">
        <v>33</v>
      </c>
      <c r="Y6" t="s">
        <v>40</v>
      </c>
      <c r="Z6" t="s">
        <v>41</v>
      </c>
      <c r="AA6" t="s">
        <v>42</v>
      </c>
      <c r="AD6" t="s">
        <v>46</v>
      </c>
      <c r="AF6" t="s">
        <v>40</v>
      </c>
      <c r="AK6" t="s">
        <v>46</v>
      </c>
      <c r="AP6" t="s">
        <v>47</v>
      </c>
      <c r="AQ6" t="s">
        <v>46</v>
      </c>
      <c r="AR6" t="s">
        <v>48</v>
      </c>
      <c r="AU6" t="s">
        <v>50</v>
      </c>
      <c r="AV6" t="s">
        <v>51</v>
      </c>
      <c r="AX6" t="s">
        <v>40</v>
      </c>
      <c r="BA6" t="s">
        <v>47</v>
      </c>
      <c r="BC6" t="s">
        <v>46</v>
      </c>
      <c r="BH6" t="s">
        <v>57</v>
      </c>
      <c r="BQ6" t="s">
        <v>40</v>
      </c>
      <c r="BT6" t="s">
        <v>47</v>
      </c>
      <c r="BV6" t="s">
        <v>46</v>
      </c>
      <c r="CE6" t="s">
        <v>46</v>
      </c>
      <c r="CN6" t="s">
        <v>46</v>
      </c>
      <c r="CR6" t="s">
        <v>69</v>
      </c>
      <c r="CT6" t="s">
        <v>69</v>
      </c>
      <c r="CV6">
        <v>13</v>
      </c>
      <c r="CY6" t="s">
        <v>113</v>
      </c>
      <c r="CZ6" t="s">
        <v>114</v>
      </c>
      <c r="DJ6">
        <v>1</v>
      </c>
      <c r="DK6" s="123">
        <v>1</v>
      </c>
      <c r="DL6" t="s">
        <v>506</v>
      </c>
      <c r="DM6" t="s">
        <v>506</v>
      </c>
    </row>
    <row r="7" spans="1:119" s="144" customFormat="1">
      <c r="A7">
        <v>5</v>
      </c>
      <c r="B7" s="143">
        <v>114018629487</v>
      </c>
      <c r="C7" s="144">
        <v>420113149</v>
      </c>
      <c r="D7" s="145">
        <v>44678.613032407404</v>
      </c>
      <c r="E7" s="145">
        <v>44678.622939814813</v>
      </c>
      <c r="F7" s="144" t="s">
        <v>115</v>
      </c>
      <c r="K7" s="144" t="s">
        <v>25</v>
      </c>
      <c r="L7" s="144" t="s">
        <v>26</v>
      </c>
      <c r="N7" s="144">
        <v>18</v>
      </c>
      <c r="O7" s="144">
        <v>18</v>
      </c>
      <c r="P7" s="144" t="s">
        <v>31</v>
      </c>
      <c r="Q7" s="144" t="s">
        <v>116</v>
      </c>
      <c r="V7" s="144" t="s">
        <v>36</v>
      </c>
      <c r="AB7" s="144" t="s">
        <v>44</v>
      </c>
      <c r="AI7" s="144" t="s">
        <v>44</v>
      </c>
      <c r="AK7" s="144" t="s">
        <v>46</v>
      </c>
      <c r="AP7" s="144" t="s">
        <v>47</v>
      </c>
      <c r="AQ7" s="144" t="s">
        <v>46</v>
      </c>
      <c r="AS7" s="144" t="s">
        <v>49</v>
      </c>
      <c r="AU7" s="144" t="s">
        <v>50</v>
      </c>
      <c r="AV7" s="144" t="s">
        <v>51</v>
      </c>
      <c r="BA7" s="144" t="s">
        <v>47</v>
      </c>
      <c r="BC7" s="144" t="s">
        <v>46</v>
      </c>
      <c r="BL7" s="144" t="s">
        <v>47</v>
      </c>
      <c r="BN7" s="144" t="s">
        <v>46</v>
      </c>
      <c r="BT7" s="144" t="s">
        <v>47</v>
      </c>
      <c r="BV7" s="144" t="s">
        <v>46</v>
      </c>
      <c r="BX7" s="144" t="s">
        <v>49</v>
      </c>
      <c r="CC7" s="144" t="s">
        <v>47</v>
      </c>
      <c r="CE7" s="144" t="s">
        <v>46</v>
      </c>
      <c r="CG7" s="144" t="s">
        <v>49</v>
      </c>
      <c r="CL7" s="144" t="s">
        <v>47</v>
      </c>
      <c r="CN7" s="144" t="s">
        <v>46</v>
      </c>
      <c r="CP7" s="144" t="s">
        <v>49</v>
      </c>
      <c r="CR7" s="144" t="s">
        <v>69</v>
      </c>
      <c r="CT7" s="144" t="s">
        <v>58</v>
      </c>
      <c r="CU7" s="144" t="s">
        <v>117</v>
      </c>
      <c r="CW7" s="144">
        <v>41039</v>
      </c>
      <c r="CY7" s="144" t="s">
        <v>118</v>
      </c>
      <c r="CZ7" s="144" t="s">
        <v>119</v>
      </c>
      <c r="DJ7" s="144">
        <v>1</v>
      </c>
      <c r="DK7" s="144" t="s">
        <v>506</v>
      </c>
      <c r="DL7" s="146">
        <v>1</v>
      </c>
      <c r="DM7" s="144" t="s">
        <v>506</v>
      </c>
    </row>
    <row r="8" spans="1:119">
      <c r="A8">
        <v>6</v>
      </c>
      <c r="B8" s="53">
        <v>114011344677</v>
      </c>
      <c r="C8">
        <v>420113149</v>
      </c>
      <c r="D8" s="1">
        <v>44665.322962962964</v>
      </c>
      <c r="E8" s="1">
        <v>44678.597025462965</v>
      </c>
      <c r="F8" t="s">
        <v>121</v>
      </c>
      <c r="K8" t="s">
        <v>25</v>
      </c>
      <c r="L8" t="s">
        <v>26</v>
      </c>
      <c r="N8">
        <v>2050</v>
      </c>
      <c r="O8">
        <v>400</v>
      </c>
      <c r="P8" t="s">
        <v>69</v>
      </c>
      <c r="V8" t="s">
        <v>36</v>
      </c>
      <c r="W8" t="s">
        <v>37</v>
      </c>
      <c r="Y8" t="s">
        <v>40</v>
      </c>
      <c r="AB8" t="s">
        <v>44</v>
      </c>
      <c r="AD8" t="s">
        <v>46</v>
      </c>
      <c r="AF8" t="s">
        <v>40</v>
      </c>
      <c r="AI8" t="s">
        <v>44</v>
      </c>
      <c r="AK8" t="s">
        <v>46</v>
      </c>
      <c r="AM8" t="s">
        <v>40</v>
      </c>
      <c r="AP8" t="s">
        <v>47</v>
      </c>
      <c r="AQ8" t="s">
        <v>46</v>
      </c>
      <c r="AS8" t="s">
        <v>49</v>
      </c>
      <c r="AU8" t="s">
        <v>50</v>
      </c>
      <c r="AV8" t="s">
        <v>51</v>
      </c>
      <c r="AX8" t="s">
        <v>40</v>
      </c>
      <c r="BA8" t="s">
        <v>47</v>
      </c>
      <c r="BC8" t="s">
        <v>46</v>
      </c>
      <c r="BD8" t="s">
        <v>54</v>
      </c>
      <c r="BF8" t="s">
        <v>55</v>
      </c>
      <c r="BG8" t="s">
        <v>56</v>
      </c>
      <c r="BI8" t="s">
        <v>40</v>
      </c>
      <c r="BL8" t="s">
        <v>47</v>
      </c>
      <c r="BN8" t="s">
        <v>46</v>
      </c>
      <c r="BO8" t="s">
        <v>54</v>
      </c>
      <c r="BQ8" t="s">
        <v>40</v>
      </c>
      <c r="BT8" t="s">
        <v>47</v>
      </c>
      <c r="BV8" t="s">
        <v>46</v>
      </c>
      <c r="BX8" t="s">
        <v>49</v>
      </c>
      <c r="BZ8" t="s">
        <v>40</v>
      </c>
      <c r="CC8" t="s">
        <v>47</v>
      </c>
      <c r="CE8" t="s">
        <v>46</v>
      </c>
      <c r="CG8" t="s">
        <v>49</v>
      </c>
      <c r="CL8" t="s">
        <v>47</v>
      </c>
      <c r="CN8" t="s">
        <v>46</v>
      </c>
      <c r="CP8" t="s">
        <v>49</v>
      </c>
      <c r="CR8" t="s">
        <v>58</v>
      </c>
      <c r="CS8" t="s">
        <v>122</v>
      </c>
      <c r="CT8" t="s">
        <v>69</v>
      </c>
      <c r="CV8">
        <v>29</v>
      </c>
      <c r="DJ8">
        <v>1</v>
      </c>
      <c r="DK8" s="123">
        <v>1</v>
      </c>
      <c r="DL8" t="s">
        <v>506</v>
      </c>
      <c r="DM8" t="s">
        <v>506</v>
      </c>
    </row>
    <row r="9" spans="1:119">
      <c r="A9">
        <v>7</v>
      </c>
      <c r="B9" s="53">
        <v>114018582316</v>
      </c>
      <c r="C9">
        <v>420113149</v>
      </c>
      <c r="D9" s="1">
        <v>44678.565312500003</v>
      </c>
      <c r="E9" s="1">
        <v>44678.580960648149</v>
      </c>
      <c r="F9" t="s">
        <v>123</v>
      </c>
      <c r="K9" t="s">
        <v>25</v>
      </c>
      <c r="L9" t="s">
        <v>26</v>
      </c>
      <c r="N9" t="s">
        <v>124</v>
      </c>
      <c r="O9" t="s">
        <v>125</v>
      </c>
      <c r="P9" t="s">
        <v>31</v>
      </c>
      <c r="Q9" t="s">
        <v>126</v>
      </c>
      <c r="R9" t="s">
        <v>32</v>
      </c>
      <c r="Y9" t="s">
        <v>40</v>
      </c>
      <c r="Z9" t="s">
        <v>41</v>
      </c>
      <c r="AB9" t="s">
        <v>44</v>
      </c>
      <c r="AF9" t="s">
        <v>40</v>
      </c>
      <c r="AG9" t="s">
        <v>41</v>
      </c>
      <c r="AI9" t="s">
        <v>44</v>
      </c>
      <c r="AM9" t="s">
        <v>40</v>
      </c>
      <c r="AN9" t="s">
        <v>41</v>
      </c>
      <c r="AP9" t="s">
        <v>47</v>
      </c>
      <c r="AQ9" t="s">
        <v>46</v>
      </c>
      <c r="AS9" t="s">
        <v>49</v>
      </c>
      <c r="AU9" t="s">
        <v>50</v>
      </c>
      <c r="AV9" t="s">
        <v>51</v>
      </c>
      <c r="AX9" t="s">
        <v>40</v>
      </c>
      <c r="BA9" t="s">
        <v>47</v>
      </c>
      <c r="BC9" t="s">
        <v>46</v>
      </c>
      <c r="BF9" t="s">
        <v>55</v>
      </c>
      <c r="BG9" t="s">
        <v>56</v>
      </c>
      <c r="BI9" t="s">
        <v>40</v>
      </c>
      <c r="BL9" t="s">
        <v>47</v>
      </c>
      <c r="BN9" t="s">
        <v>46</v>
      </c>
      <c r="BQ9" t="s">
        <v>40</v>
      </c>
      <c r="BR9" t="s">
        <v>41</v>
      </c>
      <c r="BT9" t="s">
        <v>47</v>
      </c>
      <c r="BV9" t="s">
        <v>46</v>
      </c>
      <c r="BX9" t="s">
        <v>49</v>
      </c>
      <c r="BZ9" t="s">
        <v>40</v>
      </c>
      <c r="CC9" t="s">
        <v>47</v>
      </c>
      <c r="CE9" t="s">
        <v>46</v>
      </c>
      <c r="CG9" t="s">
        <v>49</v>
      </c>
      <c r="CL9" t="s">
        <v>47</v>
      </c>
      <c r="CP9" t="s">
        <v>49</v>
      </c>
      <c r="CR9" t="s">
        <v>58</v>
      </c>
      <c r="CS9" t="s">
        <v>127</v>
      </c>
      <c r="CT9" t="s">
        <v>69</v>
      </c>
      <c r="CV9">
        <v>37</v>
      </c>
      <c r="CY9" t="s">
        <v>128</v>
      </c>
      <c r="CZ9" t="s">
        <v>129</v>
      </c>
      <c r="DJ9">
        <v>1</v>
      </c>
      <c r="DK9" s="123">
        <v>1</v>
      </c>
      <c r="DL9" t="s">
        <v>506</v>
      </c>
      <c r="DM9" t="s">
        <v>506</v>
      </c>
    </row>
    <row r="10" spans="1:119" s="144" customFormat="1">
      <c r="A10">
        <v>8</v>
      </c>
      <c r="B10" s="143">
        <v>114018574284</v>
      </c>
      <c r="C10" s="144">
        <v>420113149</v>
      </c>
      <c r="D10" s="145">
        <v>44678.568680555552</v>
      </c>
      <c r="E10" s="145">
        <v>44678.572893518518</v>
      </c>
      <c r="F10" s="144" t="s">
        <v>131</v>
      </c>
      <c r="K10" s="144" t="s">
        <v>25</v>
      </c>
      <c r="L10" s="144" t="s">
        <v>26</v>
      </c>
      <c r="N10" s="144">
        <v>200</v>
      </c>
      <c r="O10" s="144" t="s">
        <v>594</v>
      </c>
      <c r="P10" s="144" t="s">
        <v>69</v>
      </c>
      <c r="R10" s="144" t="s">
        <v>32</v>
      </c>
      <c r="Y10" s="144" t="s">
        <v>40</v>
      </c>
      <c r="Z10" s="144" t="s">
        <v>41</v>
      </c>
      <c r="AA10" s="144" t="s">
        <v>42</v>
      </c>
      <c r="AB10" s="144" t="s">
        <v>44</v>
      </c>
      <c r="AD10" s="144" t="s">
        <v>46</v>
      </c>
      <c r="AF10" s="144" t="s">
        <v>40</v>
      </c>
      <c r="AG10" s="144" t="s">
        <v>41</v>
      </c>
      <c r="AH10" s="144" t="s">
        <v>42</v>
      </c>
      <c r="AK10" s="144" t="s">
        <v>46</v>
      </c>
      <c r="AM10" s="144" t="s">
        <v>40</v>
      </c>
      <c r="AN10" s="144" t="s">
        <v>41</v>
      </c>
      <c r="AO10" s="144" t="s">
        <v>42</v>
      </c>
      <c r="AQ10" s="144" t="s">
        <v>46</v>
      </c>
      <c r="AS10" s="144" t="s">
        <v>49</v>
      </c>
      <c r="AW10" s="144" t="s">
        <v>52</v>
      </c>
      <c r="BH10" s="144" t="s">
        <v>57</v>
      </c>
      <c r="BQ10" s="144" t="s">
        <v>40</v>
      </c>
      <c r="BR10" s="144" t="s">
        <v>41</v>
      </c>
      <c r="BS10" s="144" t="s">
        <v>42</v>
      </c>
      <c r="BV10" s="144" t="s">
        <v>46</v>
      </c>
      <c r="BZ10" s="144" t="s">
        <v>40</v>
      </c>
      <c r="CA10" s="144" t="s">
        <v>41</v>
      </c>
      <c r="CB10" s="144" t="s">
        <v>42</v>
      </c>
      <c r="CC10" s="144" t="s">
        <v>47</v>
      </c>
      <c r="CE10" s="144" t="s">
        <v>46</v>
      </c>
      <c r="CI10" s="144" t="s">
        <v>40</v>
      </c>
      <c r="CJ10" s="144" t="s">
        <v>41</v>
      </c>
      <c r="CK10" s="144" t="s">
        <v>42</v>
      </c>
      <c r="CL10" s="144" t="s">
        <v>47</v>
      </c>
      <c r="CN10" s="144" t="s">
        <v>46</v>
      </c>
      <c r="CP10" s="144" t="s">
        <v>49</v>
      </c>
      <c r="CR10" s="144" t="s">
        <v>58</v>
      </c>
      <c r="CS10" s="144" t="s">
        <v>133</v>
      </c>
      <c r="CT10" s="144" t="s">
        <v>69</v>
      </c>
      <c r="CW10" s="144">
        <v>1073</v>
      </c>
      <c r="CY10" s="144" t="s">
        <v>134</v>
      </c>
      <c r="CZ10" s="147" t="s">
        <v>135</v>
      </c>
      <c r="DJ10" s="144">
        <v>1</v>
      </c>
      <c r="DK10" s="144" t="s">
        <v>506</v>
      </c>
      <c r="DL10" s="146">
        <v>1</v>
      </c>
      <c r="DM10" s="144" t="s">
        <v>506</v>
      </c>
    </row>
    <row r="11" spans="1:119">
      <c r="A11">
        <v>9</v>
      </c>
      <c r="B11" s="53">
        <v>114016756419</v>
      </c>
      <c r="C11">
        <v>420113149</v>
      </c>
      <c r="D11" s="1">
        <v>44676.37841435185</v>
      </c>
      <c r="E11" s="1">
        <v>44676.386377314811</v>
      </c>
      <c r="F11" t="s">
        <v>137</v>
      </c>
      <c r="K11" t="s">
        <v>25</v>
      </c>
      <c r="N11">
        <v>190</v>
      </c>
      <c r="O11">
        <v>360</v>
      </c>
      <c r="P11" t="s">
        <v>69</v>
      </c>
      <c r="S11" t="s">
        <v>33</v>
      </c>
      <c r="AA11" t="s">
        <v>42</v>
      </c>
      <c r="AI11" t="s">
        <v>44</v>
      </c>
      <c r="AK11" t="s">
        <v>46</v>
      </c>
      <c r="AP11" t="s">
        <v>47</v>
      </c>
      <c r="AQ11" t="s">
        <v>46</v>
      </c>
      <c r="AU11" t="s">
        <v>50</v>
      </c>
      <c r="BA11" t="s">
        <v>47</v>
      </c>
      <c r="BC11" t="s">
        <v>46</v>
      </c>
      <c r="BH11" t="s">
        <v>57</v>
      </c>
      <c r="BT11" t="s">
        <v>47</v>
      </c>
      <c r="BV11" t="s">
        <v>46</v>
      </c>
      <c r="CC11" t="s">
        <v>47</v>
      </c>
      <c r="CE11" t="s">
        <v>46</v>
      </c>
      <c r="CL11" t="s">
        <v>47</v>
      </c>
      <c r="CQ11" t="s">
        <v>139</v>
      </c>
      <c r="CR11" t="s">
        <v>58</v>
      </c>
      <c r="CS11" t="s">
        <v>140</v>
      </c>
      <c r="CT11" t="s">
        <v>69</v>
      </c>
      <c r="CV11">
        <v>18</v>
      </c>
      <c r="CY11" t="s">
        <v>141</v>
      </c>
      <c r="CZ11" t="s">
        <v>142</v>
      </c>
      <c r="DJ11">
        <v>1</v>
      </c>
      <c r="DK11" s="123">
        <v>1</v>
      </c>
      <c r="DL11" t="s">
        <v>506</v>
      </c>
      <c r="DM11" t="s">
        <v>506</v>
      </c>
    </row>
    <row r="12" spans="1:119">
      <c r="A12">
        <v>10</v>
      </c>
      <c r="B12" s="53">
        <v>114013668143</v>
      </c>
      <c r="C12">
        <v>420113149</v>
      </c>
      <c r="D12" s="1">
        <v>44670.648634259262</v>
      </c>
      <c r="E12" s="1">
        <v>44670.716840277775</v>
      </c>
      <c r="F12" t="s">
        <v>144</v>
      </c>
      <c r="K12" t="s">
        <v>25</v>
      </c>
      <c r="L12" t="s">
        <v>26</v>
      </c>
      <c r="N12" t="s">
        <v>145</v>
      </c>
      <c r="O12">
        <v>1565</v>
      </c>
      <c r="P12" t="s">
        <v>31</v>
      </c>
      <c r="Q12" t="s">
        <v>146</v>
      </c>
      <c r="R12" t="s">
        <v>32</v>
      </c>
      <c r="S12" t="s">
        <v>33</v>
      </c>
      <c r="V12" t="s">
        <v>36</v>
      </c>
      <c r="W12" t="s">
        <v>37</v>
      </c>
      <c r="X12" t="s">
        <v>147</v>
      </c>
      <c r="Y12" t="s">
        <v>40</v>
      </c>
      <c r="Z12" t="s">
        <v>41</v>
      </c>
      <c r="AB12" t="s">
        <v>44</v>
      </c>
      <c r="AD12" t="s">
        <v>46</v>
      </c>
      <c r="AE12" t="s">
        <v>148</v>
      </c>
      <c r="AI12" t="s">
        <v>44</v>
      </c>
      <c r="AK12" t="s">
        <v>46</v>
      </c>
      <c r="AL12" t="s">
        <v>149</v>
      </c>
      <c r="AP12" t="s">
        <v>47</v>
      </c>
      <c r="AQ12" t="s">
        <v>46</v>
      </c>
      <c r="AT12" t="s">
        <v>150</v>
      </c>
      <c r="AU12" t="s">
        <v>50</v>
      </c>
      <c r="AV12" t="s">
        <v>51</v>
      </c>
      <c r="BA12" t="s">
        <v>47</v>
      </c>
      <c r="BC12" t="s">
        <v>46</v>
      </c>
      <c r="BD12" t="s">
        <v>54</v>
      </c>
      <c r="BE12" t="s">
        <v>151</v>
      </c>
      <c r="BF12" t="s">
        <v>55</v>
      </c>
      <c r="BG12" t="s">
        <v>56</v>
      </c>
      <c r="BL12" t="s">
        <v>47</v>
      </c>
      <c r="BN12" t="s">
        <v>46</v>
      </c>
      <c r="BP12" t="s">
        <v>152</v>
      </c>
      <c r="BQ12" t="s">
        <v>40</v>
      </c>
      <c r="BR12" t="s">
        <v>41</v>
      </c>
      <c r="BT12" t="s">
        <v>47</v>
      </c>
      <c r="BV12" t="s">
        <v>46</v>
      </c>
      <c r="BY12" t="s">
        <v>153</v>
      </c>
      <c r="BZ12" t="s">
        <v>40</v>
      </c>
      <c r="CA12" t="s">
        <v>41</v>
      </c>
      <c r="CC12" t="s">
        <v>47</v>
      </c>
      <c r="CE12" t="s">
        <v>46</v>
      </c>
      <c r="CH12" t="s">
        <v>154</v>
      </c>
      <c r="CL12" t="s">
        <v>47</v>
      </c>
      <c r="CN12" t="s">
        <v>46</v>
      </c>
      <c r="CQ12" t="s">
        <v>155</v>
      </c>
      <c r="CR12" t="s">
        <v>58</v>
      </c>
      <c r="CS12" t="s">
        <v>156</v>
      </c>
      <c r="CT12" t="s">
        <v>58</v>
      </c>
      <c r="CU12" t="s">
        <v>157</v>
      </c>
      <c r="CV12">
        <v>40</v>
      </c>
      <c r="CY12" t="s">
        <v>158</v>
      </c>
      <c r="CZ12" t="s">
        <v>159</v>
      </c>
      <c r="DJ12">
        <v>1</v>
      </c>
      <c r="DK12" s="123">
        <v>1</v>
      </c>
      <c r="DL12" t="s">
        <v>506</v>
      </c>
      <c r="DM12" t="s">
        <v>506</v>
      </c>
    </row>
    <row r="13" spans="1:119">
      <c r="A13">
        <v>11</v>
      </c>
      <c r="B13" s="53">
        <v>114013494477</v>
      </c>
      <c r="C13">
        <v>420113149</v>
      </c>
      <c r="D13" s="1">
        <v>44670.43959490741</v>
      </c>
      <c r="E13" s="1">
        <v>44670.549039351848</v>
      </c>
      <c r="F13" t="s">
        <v>160</v>
      </c>
      <c r="K13" t="s">
        <v>25</v>
      </c>
      <c r="L13" t="s">
        <v>26</v>
      </c>
      <c r="M13" t="s">
        <v>27</v>
      </c>
      <c r="N13">
        <v>1500</v>
      </c>
      <c r="O13">
        <v>700</v>
      </c>
      <c r="P13" t="s">
        <v>31</v>
      </c>
      <c r="Q13" t="s">
        <v>161</v>
      </c>
      <c r="R13" t="s">
        <v>32</v>
      </c>
      <c r="AA13" t="s">
        <v>42</v>
      </c>
      <c r="AI13" t="s">
        <v>44</v>
      </c>
      <c r="AL13" t="s">
        <v>162</v>
      </c>
      <c r="AP13" t="s">
        <v>47</v>
      </c>
      <c r="AT13" t="s">
        <v>162</v>
      </c>
      <c r="AU13" t="s">
        <v>50</v>
      </c>
      <c r="BA13" t="s">
        <v>47</v>
      </c>
      <c r="BF13" t="s">
        <v>55</v>
      </c>
      <c r="BG13" t="s">
        <v>56</v>
      </c>
      <c r="BL13" t="s">
        <v>47</v>
      </c>
      <c r="BP13" t="s">
        <v>163</v>
      </c>
      <c r="BT13" t="s">
        <v>47</v>
      </c>
      <c r="BY13" t="s">
        <v>164</v>
      </c>
      <c r="CF13" t="s">
        <v>48</v>
      </c>
      <c r="CH13" t="s">
        <v>165</v>
      </c>
      <c r="CO13" t="s">
        <v>48</v>
      </c>
      <c r="CQ13" t="s">
        <v>166</v>
      </c>
      <c r="CR13" t="s">
        <v>58</v>
      </c>
      <c r="CS13" t="s">
        <v>167</v>
      </c>
      <c r="CT13" t="s">
        <v>58</v>
      </c>
      <c r="CU13" t="s">
        <v>168</v>
      </c>
      <c r="CV13" t="s">
        <v>169</v>
      </c>
      <c r="CY13" t="s">
        <v>170</v>
      </c>
      <c r="CZ13" t="s">
        <v>171</v>
      </c>
      <c r="DJ13">
        <v>1</v>
      </c>
      <c r="DK13" s="123">
        <v>1</v>
      </c>
      <c r="DL13" t="s">
        <v>506</v>
      </c>
      <c r="DM13" t="s">
        <v>506</v>
      </c>
    </row>
    <row r="14" spans="1:119">
      <c r="A14">
        <v>12</v>
      </c>
      <c r="B14" s="53">
        <v>114013491733</v>
      </c>
      <c r="C14">
        <v>420113149</v>
      </c>
      <c r="D14" s="1">
        <v>44670.515844907408</v>
      </c>
      <c r="E14" s="1">
        <v>44670.546261574076</v>
      </c>
      <c r="F14" t="s">
        <v>172</v>
      </c>
      <c r="K14" t="s">
        <v>25</v>
      </c>
      <c r="L14" t="s">
        <v>26</v>
      </c>
      <c r="M14" t="s">
        <v>27</v>
      </c>
      <c r="N14" t="s">
        <v>173</v>
      </c>
      <c r="O14" t="s">
        <v>173</v>
      </c>
      <c r="P14" t="s">
        <v>69</v>
      </c>
      <c r="R14" t="s">
        <v>32</v>
      </c>
      <c r="U14" t="s">
        <v>35</v>
      </c>
      <c r="V14" t="s">
        <v>36</v>
      </c>
      <c r="W14" t="s">
        <v>37</v>
      </c>
      <c r="Y14" t="s">
        <v>40</v>
      </c>
      <c r="Z14" t="s">
        <v>41</v>
      </c>
      <c r="AB14" t="s">
        <v>44</v>
      </c>
      <c r="AF14" t="s">
        <v>40</v>
      </c>
      <c r="AG14" t="s">
        <v>41</v>
      </c>
      <c r="AI14" t="s">
        <v>44</v>
      </c>
      <c r="AM14" t="s">
        <v>40</v>
      </c>
      <c r="AN14" t="s">
        <v>41</v>
      </c>
      <c r="AP14" t="s">
        <v>47</v>
      </c>
      <c r="AS14" t="s">
        <v>49</v>
      </c>
      <c r="AU14" t="s">
        <v>50</v>
      </c>
      <c r="AV14" t="s">
        <v>51</v>
      </c>
      <c r="AX14" t="s">
        <v>40</v>
      </c>
      <c r="AY14" t="s">
        <v>41</v>
      </c>
      <c r="BA14" t="s">
        <v>47</v>
      </c>
      <c r="BD14" t="s">
        <v>54</v>
      </c>
      <c r="BF14" t="s">
        <v>55</v>
      </c>
      <c r="BG14" t="s">
        <v>56</v>
      </c>
      <c r="BJ14" t="s">
        <v>41</v>
      </c>
      <c r="BL14" t="s">
        <v>47</v>
      </c>
      <c r="BO14" t="s">
        <v>54</v>
      </c>
      <c r="BQ14" t="s">
        <v>40</v>
      </c>
      <c r="BR14" t="s">
        <v>41</v>
      </c>
      <c r="BT14" t="s">
        <v>47</v>
      </c>
      <c r="BX14" t="s">
        <v>49</v>
      </c>
      <c r="BZ14" t="s">
        <v>40</v>
      </c>
      <c r="CC14" t="s">
        <v>47</v>
      </c>
      <c r="CG14" t="s">
        <v>49</v>
      </c>
      <c r="CJ14" t="s">
        <v>41</v>
      </c>
      <c r="CL14" t="s">
        <v>47</v>
      </c>
      <c r="CP14" t="s">
        <v>49</v>
      </c>
      <c r="CR14" t="s">
        <v>58</v>
      </c>
      <c r="CS14" t="s">
        <v>174</v>
      </c>
      <c r="CT14" t="s">
        <v>58</v>
      </c>
      <c r="CU14" t="s">
        <v>175</v>
      </c>
      <c r="CV14">
        <v>56</v>
      </c>
      <c r="CY14" t="s">
        <v>176</v>
      </c>
      <c r="CZ14" t="s">
        <v>177</v>
      </c>
      <c r="DJ14">
        <v>1</v>
      </c>
      <c r="DK14" s="123">
        <v>1</v>
      </c>
      <c r="DL14" t="s">
        <v>506</v>
      </c>
      <c r="DM14" t="s">
        <v>506</v>
      </c>
    </row>
    <row r="15" spans="1:119">
      <c r="A15">
        <v>13</v>
      </c>
      <c r="B15" s="53">
        <v>114013278915</v>
      </c>
      <c r="C15">
        <v>420113149</v>
      </c>
      <c r="D15" s="1">
        <v>44670.326493055552</v>
      </c>
      <c r="E15" s="1">
        <v>44670.340254629627</v>
      </c>
      <c r="F15" t="s">
        <v>178</v>
      </c>
      <c r="K15" t="s">
        <v>25</v>
      </c>
      <c r="L15" t="s">
        <v>26</v>
      </c>
      <c r="N15">
        <v>132</v>
      </c>
      <c r="O15">
        <v>132</v>
      </c>
      <c r="P15" t="s">
        <v>31</v>
      </c>
      <c r="Q15" t="s">
        <v>179</v>
      </c>
      <c r="S15" t="s">
        <v>33</v>
      </c>
      <c r="Y15" t="s">
        <v>40</v>
      </c>
      <c r="AF15" t="s">
        <v>40</v>
      </c>
      <c r="AM15" t="s">
        <v>40</v>
      </c>
      <c r="AV15" t="s">
        <v>51</v>
      </c>
      <c r="AX15" t="s">
        <v>40</v>
      </c>
      <c r="BF15" t="s">
        <v>55</v>
      </c>
      <c r="BI15" t="s">
        <v>40</v>
      </c>
      <c r="BQ15" t="s">
        <v>40</v>
      </c>
      <c r="BZ15" t="s">
        <v>40</v>
      </c>
      <c r="CI15" t="s">
        <v>40</v>
      </c>
      <c r="CR15" t="s">
        <v>58</v>
      </c>
      <c r="CS15" t="s">
        <v>180</v>
      </c>
      <c r="CT15" t="s">
        <v>69</v>
      </c>
      <c r="CV15">
        <v>23</v>
      </c>
      <c r="CY15" t="s">
        <v>181</v>
      </c>
      <c r="CZ15" t="s">
        <v>182</v>
      </c>
      <c r="DJ15">
        <v>1</v>
      </c>
      <c r="DK15" s="123">
        <v>1</v>
      </c>
      <c r="DL15" t="s">
        <v>506</v>
      </c>
      <c r="DM15" t="s">
        <v>506</v>
      </c>
    </row>
    <row r="16" spans="1:119" s="144" customFormat="1">
      <c r="A16">
        <v>14</v>
      </c>
      <c r="B16" s="143">
        <v>114012944894</v>
      </c>
      <c r="C16" s="144">
        <v>420113149</v>
      </c>
      <c r="D16" s="145">
        <v>44669.650057870371</v>
      </c>
      <c r="E16" s="145">
        <v>44669.703263888892</v>
      </c>
      <c r="F16" s="144" t="s">
        <v>184</v>
      </c>
      <c r="K16" s="144" t="s">
        <v>25</v>
      </c>
      <c r="L16" s="144" t="s">
        <v>26</v>
      </c>
      <c r="N16" s="144" t="s">
        <v>185</v>
      </c>
      <c r="O16" s="144" t="s">
        <v>185</v>
      </c>
      <c r="P16" s="144" t="s">
        <v>31</v>
      </c>
      <c r="Q16" s="144" t="s">
        <v>186</v>
      </c>
      <c r="W16" s="144" t="s">
        <v>37</v>
      </c>
      <c r="X16" s="144" t="s">
        <v>187</v>
      </c>
      <c r="AB16" s="144" t="s">
        <v>44</v>
      </c>
      <c r="AE16" s="144" t="s">
        <v>188</v>
      </c>
      <c r="AI16" s="144" t="s">
        <v>44</v>
      </c>
      <c r="AL16" s="144" t="s">
        <v>189</v>
      </c>
      <c r="AP16" s="144" t="s">
        <v>47</v>
      </c>
      <c r="AV16" s="144" t="s">
        <v>51</v>
      </c>
      <c r="BA16" s="144" t="s">
        <v>47</v>
      </c>
      <c r="BD16" s="144" t="s">
        <v>54</v>
      </c>
      <c r="BE16" s="144" t="s">
        <v>190</v>
      </c>
      <c r="BG16" s="144" t="s">
        <v>56</v>
      </c>
      <c r="BL16" s="144" t="s">
        <v>47</v>
      </c>
      <c r="BO16" s="144" t="s">
        <v>54</v>
      </c>
      <c r="BP16" s="144" t="s">
        <v>190</v>
      </c>
      <c r="BT16" s="144" t="s">
        <v>47</v>
      </c>
      <c r="CC16" s="144" t="s">
        <v>47</v>
      </c>
      <c r="CL16" s="144" t="s">
        <v>47</v>
      </c>
      <c r="CR16" s="144" t="s">
        <v>58</v>
      </c>
      <c r="CS16" s="144" t="s">
        <v>191</v>
      </c>
      <c r="CT16" s="144" t="s">
        <v>69</v>
      </c>
      <c r="CW16" s="144">
        <v>32031</v>
      </c>
      <c r="CY16" s="144" t="s">
        <v>192</v>
      </c>
      <c r="CZ16" s="144" t="s">
        <v>193</v>
      </c>
      <c r="DJ16" s="144">
        <v>1</v>
      </c>
      <c r="DK16" s="144" t="s">
        <v>506</v>
      </c>
      <c r="DL16" s="146">
        <v>1</v>
      </c>
      <c r="DM16" s="144" t="s">
        <v>506</v>
      </c>
    </row>
    <row r="17" spans="1:118">
      <c r="A17" s="21">
        <v>15</v>
      </c>
      <c r="B17" s="133">
        <v>114012942511</v>
      </c>
      <c r="C17" s="21">
        <v>420113149</v>
      </c>
      <c r="D17" s="134">
        <v>44669.691967592589</v>
      </c>
      <c r="E17" s="134">
        <v>44669.699560185189</v>
      </c>
      <c r="F17" s="21" t="s">
        <v>493</v>
      </c>
      <c r="G17" s="21"/>
      <c r="H17" s="21"/>
      <c r="I17" s="21"/>
      <c r="J17" s="21"/>
      <c r="K17" s="21" t="s">
        <v>25</v>
      </c>
      <c r="L17" s="21"/>
      <c r="M17" s="21"/>
      <c r="N17" s="21">
        <v>34</v>
      </c>
      <c r="O17" s="21">
        <v>34</v>
      </c>
      <c r="P17" s="21" t="s">
        <v>69</v>
      </c>
      <c r="Q17" s="21"/>
      <c r="R17" s="21"/>
      <c r="S17" s="21"/>
      <c r="T17" s="21"/>
      <c r="U17" s="21"/>
      <c r="V17" s="21"/>
      <c r="W17" s="21"/>
      <c r="X17" s="21" t="s">
        <v>494</v>
      </c>
      <c r="Y17" s="21" t="s">
        <v>40</v>
      </c>
      <c r="Z17" s="21" t="s">
        <v>41</v>
      </c>
      <c r="AA17" s="21"/>
      <c r="AB17" s="21" t="s">
        <v>44</v>
      </c>
      <c r="AC17" s="21"/>
      <c r="AD17" s="21"/>
      <c r="AE17" s="21"/>
      <c r="AF17" s="21" t="s">
        <v>40</v>
      </c>
      <c r="AG17" s="21"/>
      <c r="AH17" s="21"/>
      <c r="AI17" s="21"/>
      <c r="AJ17" s="21"/>
      <c r="AK17" s="21"/>
      <c r="AL17" s="21"/>
      <c r="AM17" s="21" t="s">
        <v>40</v>
      </c>
      <c r="AN17" s="21"/>
      <c r="AO17" s="21"/>
      <c r="AP17" s="21" t="s">
        <v>47</v>
      </c>
      <c r="AQ17" s="21"/>
      <c r="AR17" s="21"/>
      <c r="AS17" s="21"/>
      <c r="AT17" s="21"/>
      <c r="AU17" s="21"/>
      <c r="AV17" s="21"/>
      <c r="AW17" s="21" t="s">
        <v>52</v>
      </c>
      <c r="AX17" s="21"/>
      <c r="AY17" s="21"/>
      <c r="AZ17" s="21"/>
      <c r="BA17" s="21"/>
      <c r="BB17" s="21"/>
      <c r="BC17" s="21"/>
      <c r="BD17" s="21"/>
      <c r="BE17" s="21"/>
      <c r="BF17" s="21"/>
      <c r="BG17" s="21"/>
      <c r="BH17" s="21" t="s">
        <v>57</v>
      </c>
      <c r="BI17" s="21"/>
      <c r="BJ17" s="21"/>
      <c r="BK17" s="21"/>
      <c r="BL17" s="21"/>
      <c r="BM17" s="21"/>
      <c r="BN17" s="21"/>
      <c r="BO17" s="21"/>
      <c r="BP17" s="21"/>
      <c r="BQ17" s="21" t="s">
        <v>40</v>
      </c>
      <c r="BR17" s="21"/>
      <c r="BS17" s="21"/>
      <c r="BT17" s="21"/>
      <c r="BU17" s="21"/>
      <c r="BV17" s="21"/>
      <c r="BW17" s="21"/>
      <c r="BX17" s="21"/>
      <c r="BY17" s="21"/>
      <c r="BZ17" s="21" t="s">
        <v>40</v>
      </c>
      <c r="CA17" s="21"/>
      <c r="CB17" s="21"/>
      <c r="CC17" s="21"/>
      <c r="CD17" s="21"/>
      <c r="CE17" s="21"/>
      <c r="CF17" s="21"/>
      <c r="CG17" s="21"/>
      <c r="CH17" s="21"/>
      <c r="CI17" s="21" t="s">
        <v>40</v>
      </c>
      <c r="CJ17" s="21"/>
      <c r="CK17" s="21"/>
      <c r="CL17" s="21"/>
      <c r="CM17" s="21"/>
      <c r="CN17" s="21"/>
      <c r="CO17" s="21"/>
      <c r="CP17" s="21"/>
      <c r="CQ17" s="21"/>
      <c r="CR17" s="21" t="s">
        <v>69</v>
      </c>
      <c r="CS17" s="21"/>
      <c r="CT17" s="21" t="s">
        <v>69</v>
      </c>
      <c r="CU17" s="21"/>
      <c r="CV17" s="21">
        <v>15</v>
      </c>
      <c r="CW17" s="21"/>
      <c r="CX17" s="21"/>
      <c r="CY17" s="21"/>
      <c r="CZ17" s="21"/>
      <c r="DA17" s="21"/>
      <c r="DB17" s="21"/>
      <c r="DC17" s="21"/>
      <c r="DD17" s="21"/>
      <c r="DE17" s="21"/>
      <c r="DF17" s="21"/>
      <c r="DG17" s="21"/>
      <c r="DH17" s="21"/>
      <c r="DI17" s="21"/>
      <c r="DJ17" s="21">
        <v>1</v>
      </c>
      <c r="DK17" s="135">
        <v>1</v>
      </c>
      <c r="DL17" s="21" t="s">
        <v>506</v>
      </c>
      <c r="DM17" s="21" t="s">
        <v>506</v>
      </c>
      <c r="DN17" s="21">
        <v>1</v>
      </c>
    </row>
    <row r="18" spans="1:118">
      <c r="A18">
        <v>16</v>
      </c>
      <c r="B18" s="53">
        <v>114012925512</v>
      </c>
      <c r="C18">
        <v>420113149</v>
      </c>
      <c r="D18" s="1">
        <v>44669.565740740742</v>
      </c>
      <c r="E18" s="1">
        <v>44669.676215277781</v>
      </c>
      <c r="F18" t="s">
        <v>194</v>
      </c>
      <c r="K18" t="s">
        <v>25</v>
      </c>
      <c r="L18" t="s">
        <v>26</v>
      </c>
      <c r="N18" t="s">
        <v>595</v>
      </c>
      <c r="O18" t="s">
        <v>196</v>
      </c>
      <c r="P18" t="s">
        <v>69</v>
      </c>
      <c r="X18" t="s">
        <v>197</v>
      </c>
      <c r="Y18" t="s">
        <v>40</v>
      </c>
      <c r="Z18" t="s">
        <v>41</v>
      </c>
      <c r="AA18" t="s">
        <v>42</v>
      </c>
      <c r="AB18" t="s">
        <v>44</v>
      </c>
      <c r="AH18" t="s">
        <v>42</v>
      </c>
      <c r="AI18" t="s">
        <v>44</v>
      </c>
      <c r="AM18" t="s">
        <v>40</v>
      </c>
      <c r="AN18" t="s">
        <v>41</v>
      </c>
      <c r="AO18" t="s">
        <v>42</v>
      </c>
      <c r="AP18" t="s">
        <v>47</v>
      </c>
      <c r="AU18" t="s">
        <v>50</v>
      </c>
      <c r="AV18" t="s">
        <v>51</v>
      </c>
      <c r="AX18" t="s">
        <v>40</v>
      </c>
      <c r="AY18" t="s">
        <v>41</v>
      </c>
      <c r="AZ18" t="s">
        <v>42</v>
      </c>
      <c r="BA18" t="s">
        <v>47</v>
      </c>
      <c r="BB18" t="s">
        <v>53</v>
      </c>
      <c r="BF18" t="s">
        <v>55</v>
      </c>
      <c r="BG18" t="s">
        <v>56</v>
      </c>
      <c r="BK18" t="s">
        <v>42</v>
      </c>
      <c r="BL18" t="s">
        <v>47</v>
      </c>
      <c r="BQ18" t="s">
        <v>40</v>
      </c>
      <c r="BR18" t="s">
        <v>41</v>
      </c>
      <c r="BS18" t="s">
        <v>42</v>
      </c>
      <c r="BT18" t="s">
        <v>47</v>
      </c>
      <c r="BZ18" t="s">
        <v>40</v>
      </c>
      <c r="CA18" t="s">
        <v>41</v>
      </c>
      <c r="CB18" t="s">
        <v>42</v>
      </c>
      <c r="CC18" t="s">
        <v>47</v>
      </c>
      <c r="CK18" t="s">
        <v>42</v>
      </c>
      <c r="CL18" t="s">
        <v>47</v>
      </c>
      <c r="CT18" t="s">
        <v>58</v>
      </c>
      <c r="CU18" t="s">
        <v>198</v>
      </c>
      <c r="CV18" t="s">
        <v>199</v>
      </c>
      <c r="CY18" t="s">
        <v>200</v>
      </c>
      <c r="CZ18" t="s">
        <v>201</v>
      </c>
      <c r="DJ18">
        <v>1</v>
      </c>
      <c r="DK18" s="123">
        <v>1</v>
      </c>
      <c r="DL18" t="s">
        <v>506</v>
      </c>
      <c r="DM18" t="s">
        <v>506</v>
      </c>
    </row>
    <row r="19" spans="1:118">
      <c r="A19">
        <v>17</v>
      </c>
      <c r="B19" s="53">
        <v>114012905743</v>
      </c>
      <c r="C19">
        <v>420113149</v>
      </c>
      <c r="D19" s="1">
        <v>44669.641435185185</v>
      </c>
      <c r="E19" s="1">
        <v>44669.651493055557</v>
      </c>
      <c r="F19" t="s">
        <v>499</v>
      </c>
      <c r="K19" t="s">
        <v>25</v>
      </c>
      <c r="N19">
        <v>66</v>
      </c>
      <c r="O19">
        <v>170</v>
      </c>
      <c r="P19" t="s">
        <v>69</v>
      </c>
      <c r="X19" t="s">
        <v>501</v>
      </c>
      <c r="AD19" t="s">
        <v>46</v>
      </c>
      <c r="AI19" t="s">
        <v>44</v>
      </c>
      <c r="AK19" t="s">
        <v>46</v>
      </c>
      <c r="AP19" t="s">
        <v>47</v>
      </c>
      <c r="AU19" t="s">
        <v>50</v>
      </c>
      <c r="BA19" t="s">
        <v>47</v>
      </c>
      <c r="BH19" t="s">
        <v>57</v>
      </c>
      <c r="BT19" t="s">
        <v>47</v>
      </c>
      <c r="BV19" t="s">
        <v>46</v>
      </c>
      <c r="CC19" t="s">
        <v>47</v>
      </c>
      <c r="CE19" t="s">
        <v>46</v>
      </c>
      <c r="CL19" t="s">
        <v>47</v>
      </c>
      <c r="CN19" t="s">
        <v>46</v>
      </c>
      <c r="CR19" t="s">
        <v>58</v>
      </c>
      <c r="CS19" t="s">
        <v>502</v>
      </c>
      <c r="CT19" t="s">
        <v>69</v>
      </c>
      <c r="CV19">
        <v>47000</v>
      </c>
      <c r="CY19" t="s">
        <v>503</v>
      </c>
      <c r="CZ19" t="s">
        <v>504</v>
      </c>
      <c r="DJ19">
        <v>1</v>
      </c>
      <c r="DK19" s="123">
        <v>1</v>
      </c>
      <c r="DL19" t="s">
        <v>506</v>
      </c>
      <c r="DM19" t="s">
        <v>506</v>
      </c>
    </row>
    <row r="20" spans="1:118" s="144" customFormat="1">
      <c r="A20">
        <v>18</v>
      </c>
      <c r="B20" s="143">
        <v>114012903368</v>
      </c>
      <c r="C20" s="144">
        <v>420113149</v>
      </c>
      <c r="D20" s="145">
        <v>44669.640451388892</v>
      </c>
      <c r="E20" s="145">
        <v>44669.648692129631</v>
      </c>
      <c r="F20" s="144" t="s">
        <v>203</v>
      </c>
      <c r="K20" s="144" t="s">
        <v>25</v>
      </c>
      <c r="L20" s="144" t="s">
        <v>26</v>
      </c>
      <c r="N20" s="144">
        <v>170</v>
      </c>
      <c r="O20" s="144">
        <v>170</v>
      </c>
      <c r="P20" s="144" t="s">
        <v>69</v>
      </c>
      <c r="V20" s="144" t="s">
        <v>36</v>
      </c>
      <c r="Y20" s="144" t="s">
        <v>40</v>
      </c>
      <c r="AB20" s="144" t="s">
        <v>44</v>
      </c>
      <c r="AE20" s="144" t="s">
        <v>204</v>
      </c>
      <c r="AF20" s="144" t="s">
        <v>40</v>
      </c>
      <c r="AI20" s="144" t="s">
        <v>44</v>
      </c>
      <c r="AM20" s="144" t="s">
        <v>40</v>
      </c>
      <c r="AP20" s="144" t="s">
        <v>47</v>
      </c>
      <c r="AU20" s="144" t="s">
        <v>50</v>
      </c>
      <c r="AX20" s="144" t="s">
        <v>40</v>
      </c>
      <c r="BA20" s="144" t="s">
        <v>47</v>
      </c>
      <c r="BF20" s="144" t="s">
        <v>55</v>
      </c>
      <c r="BI20" s="144" t="s">
        <v>40</v>
      </c>
      <c r="BL20" s="144" t="s">
        <v>47</v>
      </c>
      <c r="BQ20" s="144" t="s">
        <v>40</v>
      </c>
      <c r="BT20" s="144" t="s">
        <v>47</v>
      </c>
      <c r="BZ20" s="144" t="s">
        <v>40</v>
      </c>
      <c r="CC20" s="144" t="s">
        <v>47</v>
      </c>
      <c r="CI20" s="144" t="s">
        <v>40</v>
      </c>
      <c r="CL20" s="144" t="s">
        <v>47</v>
      </c>
      <c r="CR20" s="144" t="s">
        <v>69</v>
      </c>
      <c r="CT20" s="144" t="s">
        <v>69</v>
      </c>
      <c r="CV20" s="144">
        <v>47</v>
      </c>
      <c r="CW20" s="144" t="s">
        <v>205</v>
      </c>
      <c r="CY20" s="144" t="s">
        <v>206</v>
      </c>
      <c r="CZ20" s="144" t="s">
        <v>207</v>
      </c>
      <c r="DJ20" s="144">
        <v>1</v>
      </c>
      <c r="DK20" s="146"/>
      <c r="DL20" s="146">
        <v>1</v>
      </c>
      <c r="DM20" s="144" t="s">
        <v>506</v>
      </c>
    </row>
    <row r="21" spans="1:118">
      <c r="A21">
        <v>19</v>
      </c>
      <c r="B21" s="53">
        <v>114012899099</v>
      </c>
      <c r="C21">
        <v>420113149</v>
      </c>
      <c r="D21" s="1">
        <v>44669.637118055558</v>
      </c>
      <c r="E21" s="1">
        <v>44669.642835648148</v>
      </c>
      <c r="F21" t="s">
        <v>208</v>
      </c>
      <c r="K21" t="s">
        <v>25</v>
      </c>
      <c r="L21" t="s">
        <v>26</v>
      </c>
      <c r="N21">
        <v>500</v>
      </c>
      <c r="O21">
        <v>290</v>
      </c>
      <c r="P21" t="s">
        <v>31</v>
      </c>
      <c r="Q21" t="s">
        <v>209</v>
      </c>
      <c r="R21" t="s">
        <v>32</v>
      </c>
      <c r="Y21" t="s">
        <v>40</v>
      </c>
      <c r="AB21" t="s">
        <v>44</v>
      </c>
      <c r="AF21" t="s">
        <v>40</v>
      </c>
      <c r="AG21" t="s">
        <v>41</v>
      </c>
      <c r="AI21" t="s">
        <v>44</v>
      </c>
      <c r="AM21" t="s">
        <v>40</v>
      </c>
      <c r="AN21" t="s">
        <v>41</v>
      </c>
      <c r="AP21" t="s">
        <v>47</v>
      </c>
      <c r="AU21" t="s">
        <v>50</v>
      </c>
      <c r="AX21" t="s">
        <v>40</v>
      </c>
      <c r="AY21" t="s">
        <v>41</v>
      </c>
      <c r="BA21" t="s">
        <v>47</v>
      </c>
      <c r="BH21" t="s">
        <v>57</v>
      </c>
      <c r="BQ21" t="s">
        <v>40</v>
      </c>
      <c r="BR21" t="s">
        <v>41</v>
      </c>
      <c r="BT21" t="s">
        <v>47</v>
      </c>
      <c r="BZ21" t="s">
        <v>40</v>
      </c>
      <c r="CA21" t="s">
        <v>41</v>
      </c>
      <c r="CC21" t="s">
        <v>47</v>
      </c>
      <c r="CI21" t="s">
        <v>40</v>
      </c>
      <c r="CJ21" t="s">
        <v>41</v>
      </c>
      <c r="CL21" t="s">
        <v>47</v>
      </c>
      <c r="CR21" t="s">
        <v>69</v>
      </c>
      <c r="CT21" t="s">
        <v>69</v>
      </c>
      <c r="CV21">
        <v>24</v>
      </c>
      <c r="CY21" t="s">
        <v>210</v>
      </c>
      <c r="CZ21" t="s">
        <v>211</v>
      </c>
      <c r="DJ21">
        <v>1</v>
      </c>
      <c r="DK21" s="123">
        <v>1</v>
      </c>
      <c r="DL21" t="s">
        <v>506</v>
      </c>
      <c r="DM21" t="s">
        <v>506</v>
      </c>
    </row>
    <row r="22" spans="1:118">
      <c r="A22">
        <v>20</v>
      </c>
      <c r="B22" s="53">
        <v>114012898523</v>
      </c>
      <c r="C22">
        <v>420113149</v>
      </c>
      <c r="D22" s="1">
        <v>44669.606874999998</v>
      </c>
      <c r="E22" s="1">
        <v>44669.641979166663</v>
      </c>
      <c r="F22" t="s">
        <v>213</v>
      </c>
      <c r="K22" t="s">
        <v>25</v>
      </c>
      <c r="L22" t="s">
        <v>26</v>
      </c>
      <c r="M22" t="s">
        <v>27</v>
      </c>
      <c r="N22" t="s">
        <v>214</v>
      </c>
      <c r="O22">
        <v>73</v>
      </c>
      <c r="P22" t="s">
        <v>31</v>
      </c>
      <c r="Q22" t="s">
        <v>215</v>
      </c>
      <c r="R22" t="s">
        <v>32</v>
      </c>
      <c r="S22" t="s">
        <v>33</v>
      </c>
      <c r="T22" t="s">
        <v>34</v>
      </c>
      <c r="V22" t="s">
        <v>36</v>
      </c>
      <c r="W22" t="s">
        <v>37</v>
      </c>
      <c r="Y22" t="s">
        <v>40</v>
      </c>
      <c r="Z22" t="s">
        <v>41</v>
      </c>
      <c r="AB22" t="s">
        <v>44</v>
      </c>
      <c r="AD22" t="s">
        <v>46</v>
      </c>
      <c r="AE22" t="s">
        <v>216</v>
      </c>
      <c r="AF22" t="s">
        <v>40</v>
      </c>
      <c r="AI22" t="s">
        <v>44</v>
      </c>
      <c r="AK22" t="s">
        <v>46</v>
      </c>
      <c r="AL22" t="s">
        <v>216</v>
      </c>
      <c r="AM22" t="s">
        <v>40</v>
      </c>
      <c r="AP22" t="s">
        <v>47</v>
      </c>
      <c r="AQ22" t="s">
        <v>46</v>
      </c>
      <c r="AS22" t="s">
        <v>49</v>
      </c>
      <c r="AT22" t="s">
        <v>217</v>
      </c>
      <c r="AU22" t="s">
        <v>50</v>
      </c>
      <c r="AV22" t="s">
        <v>51</v>
      </c>
      <c r="AX22" t="s">
        <v>40</v>
      </c>
      <c r="BA22" t="s">
        <v>47</v>
      </c>
      <c r="BC22" t="s">
        <v>46</v>
      </c>
      <c r="BD22" t="s">
        <v>54</v>
      </c>
      <c r="BE22" t="s">
        <v>218</v>
      </c>
      <c r="BG22" t="s">
        <v>56</v>
      </c>
      <c r="BH22" t="s">
        <v>57</v>
      </c>
      <c r="BI22" t="s">
        <v>40</v>
      </c>
      <c r="BL22" t="s">
        <v>47</v>
      </c>
      <c r="BN22" t="s">
        <v>46</v>
      </c>
      <c r="BO22" t="s">
        <v>54</v>
      </c>
      <c r="BP22" t="s">
        <v>220</v>
      </c>
      <c r="BQ22" t="s">
        <v>40</v>
      </c>
      <c r="BT22" t="s">
        <v>47</v>
      </c>
      <c r="BV22" t="s">
        <v>46</v>
      </c>
      <c r="BX22" t="s">
        <v>49</v>
      </c>
      <c r="BY22" t="s">
        <v>221</v>
      </c>
      <c r="BZ22" t="s">
        <v>40</v>
      </c>
      <c r="CC22" t="s">
        <v>47</v>
      </c>
      <c r="CE22" t="s">
        <v>46</v>
      </c>
      <c r="CG22" t="s">
        <v>49</v>
      </c>
      <c r="CH22" t="s">
        <v>222</v>
      </c>
      <c r="CI22" t="s">
        <v>40</v>
      </c>
      <c r="CL22" t="s">
        <v>47</v>
      </c>
      <c r="CN22" t="s">
        <v>46</v>
      </c>
      <c r="CP22" t="s">
        <v>49</v>
      </c>
      <c r="CQ22" t="s">
        <v>220</v>
      </c>
      <c r="CR22" t="s">
        <v>58</v>
      </c>
      <c r="CS22" t="s">
        <v>223</v>
      </c>
      <c r="CT22" t="s">
        <v>58</v>
      </c>
      <c r="CU22" t="s">
        <v>224</v>
      </c>
      <c r="CV22" t="s">
        <v>225</v>
      </c>
      <c r="CY22" t="s">
        <v>226</v>
      </c>
      <c r="CZ22" t="s">
        <v>227</v>
      </c>
      <c r="DJ22">
        <v>1</v>
      </c>
      <c r="DK22" s="123">
        <v>1</v>
      </c>
      <c r="DL22" t="s">
        <v>506</v>
      </c>
      <c r="DM22" t="s">
        <v>506</v>
      </c>
    </row>
    <row r="23" spans="1:118">
      <c r="A23">
        <v>21</v>
      </c>
      <c r="B23" s="53">
        <v>114012797097</v>
      </c>
      <c r="C23">
        <v>420113149</v>
      </c>
      <c r="D23" s="1">
        <v>44669.50922453704</v>
      </c>
      <c r="E23" s="1">
        <v>44669.639560185184</v>
      </c>
      <c r="F23" t="s">
        <v>229</v>
      </c>
      <c r="K23" t="s">
        <v>25</v>
      </c>
      <c r="N23">
        <v>280</v>
      </c>
      <c r="O23">
        <v>280</v>
      </c>
      <c r="P23" t="s">
        <v>69</v>
      </c>
      <c r="S23" t="s">
        <v>33</v>
      </c>
      <c r="T23" t="s">
        <v>34</v>
      </c>
      <c r="W23" t="s">
        <v>37</v>
      </c>
      <c r="Y23" t="s">
        <v>40</v>
      </c>
      <c r="AA23" t="s">
        <v>42</v>
      </c>
      <c r="AB23" t="s">
        <v>44</v>
      </c>
      <c r="AF23" t="s">
        <v>40</v>
      </c>
      <c r="AH23" t="s">
        <v>42</v>
      </c>
      <c r="AI23" t="s">
        <v>44</v>
      </c>
      <c r="AM23" t="s">
        <v>40</v>
      </c>
      <c r="AN23" t="s">
        <v>41</v>
      </c>
      <c r="AP23" t="s">
        <v>47</v>
      </c>
      <c r="AU23" t="s">
        <v>50</v>
      </c>
      <c r="AX23" t="s">
        <v>40</v>
      </c>
      <c r="AZ23" t="s">
        <v>42</v>
      </c>
      <c r="BA23" t="s">
        <v>47</v>
      </c>
      <c r="BH23" t="s">
        <v>57</v>
      </c>
      <c r="BQ23" t="s">
        <v>40</v>
      </c>
      <c r="BS23" t="s">
        <v>42</v>
      </c>
      <c r="BT23" t="s">
        <v>47</v>
      </c>
      <c r="BZ23" t="s">
        <v>40</v>
      </c>
      <c r="CB23" t="s">
        <v>42</v>
      </c>
      <c r="CC23" t="s">
        <v>47</v>
      </c>
      <c r="CI23" t="s">
        <v>40</v>
      </c>
      <c r="CJ23" t="s">
        <v>41</v>
      </c>
      <c r="CL23" t="s">
        <v>47</v>
      </c>
      <c r="CR23" t="s">
        <v>69</v>
      </c>
      <c r="CT23" t="s">
        <v>69</v>
      </c>
      <c r="CV23" t="s">
        <v>230</v>
      </c>
      <c r="DJ23">
        <v>1</v>
      </c>
      <c r="DK23" s="123">
        <v>1</v>
      </c>
      <c r="DL23" t="s">
        <v>506</v>
      </c>
      <c r="DM23" t="s">
        <v>506</v>
      </c>
    </row>
    <row r="24" spans="1:118">
      <c r="A24">
        <v>22</v>
      </c>
      <c r="B24" s="53">
        <v>114012890257</v>
      </c>
      <c r="C24">
        <v>420113149</v>
      </c>
      <c r="D24" s="1">
        <v>44669.600740740738</v>
      </c>
      <c r="E24" s="1">
        <v>44669.631331018521</v>
      </c>
      <c r="F24" t="s">
        <v>231</v>
      </c>
      <c r="K24" t="s">
        <v>25</v>
      </c>
      <c r="L24" t="s">
        <v>26</v>
      </c>
      <c r="M24" t="s">
        <v>27</v>
      </c>
      <c r="N24">
        <v>137</v>
      </c>
      <c r="O24">
        <v>137</v>
      </c>
      <c r="P24" t="s">
        <v>69</v>
      </c>
      <c r="R24" t="s">
        <v>32</v>
      </c>
      <c r="W24" t="s">
        <v>37</v>
      </c>
      <c r="Y24" t="s">
        <v>40</v>
      </c>
      <c r="Z24" t="s">
        <v>41</v>
      </c>
      <c r="AB24" t="s">
        <v>44</v>
      </c>
      <c r="AF24" t="s">
        <v>40</v>
      </c>
      <c r="AG24" t="s">
        <v>41</v>
      </c>
      <c r="AI24" t="s">
        <v>44</v>
      </c>
      <c r="AM24" t="s">
        <v>40</v>
      </c>
      <c r="AN24" t="s">
        <v>41</v>
      </c>
      <c r="AP24" t="s">
        <v>47</v>
      </c>
      <c r="AU24" t="s">
        <v>50</v>
      </c>
      <c r="AV24" t="s">
        <v>51</v>
      </c>
      <c r="AX24" t="s">
        <v>40</v>
      </c>
      <c r="AY24" t="s">
        <v>41</v>
      </c>
      <c r="BA24" t="s">
        <v>47</v>
      </c>
      <c r="BD24" t="s">
        <v>54</v>
      </c>
      <c r="BF24" t="s">
        <v>55</v>
      </c>
      <c r="BI24" t="s">
        <v>40</v>
      </c>
      <c r="BJ24" t="s">
        <v>41</v>
      </c>
      <c r="BL24" t="s">
        <v>47</v>
      </c>
      <c r="BQ24" t="s">
        <v>40</v>
      </c>
      <c r="BR24" t="s">
        <v>41</v>
      </c>
      <c r="BT24" t="s">
        <v>47</v>
      </c>
      <c r="BZ24" t="s">
        <v>40</v>
      </c>
      <c r="CA24" t="s">
        <v>41</v>
      </c>
      <c r="CC24" t="s">
        <v>47</v>
      </c>
      <c r="CI24" t="s">
        <v>40</v>
      </c>
      <c r="CJ24" t="s">
        <v>41</v>
      </c>
      <c r="CL24" t="s">
        <v>47</v>
      </c>
      <c r="CR24" t="s">
        <v>69</v>
      </c>
      <c r="CT24" t="s">
        <v>69</v>
      </c>
      <c r="CV24" t="s">
        <v>232</v>
      </c>
      <c r="DJ24">
        <v>1</v>
      </c>
      <c r="DK24" s="123">
        <v>1</v>
      </c>
      <c r="DL24" t="s">
        <v>506</v>
      </c>
      <c r="DM24" t="s">
        <v>506</v>
      </c>
    </row>
    <row r="25" spans="1:118" s="144" customFormat="1">
      <c r="A25">
        <v>23</v>
      </c>
      <c r="B25" s="143">
        <v>114012874721</v>
      </c>
      <c r="C25" s="144">
        <v>420113149</v>
      </c>
      <c r="D25" s="145">
        <v>44669.528391203705</v>
      </c>
      <c r="E25" s="145">
        <v>44669.611226851855</v>
      </c>
      <c r="F25" s="144" t="s">
        <v>233</v>
      </c>
      <c r="K25" s="144" t="s">
        <v>25</v>
      </c>
      <c r="L25" s="144" t="s">
        <v>26</v>
      </c>
      <c r="N25" s="144">
        <v>100</v>
      </c>
      <c r="O25" s="144">
        <v>40</v>
      </c>
      <c r="P25" s="144" t="s">
        <v>31</v>
      </c>
      <c r="Q25" s="144" t="s">
        <v>234</v>
      </c>
      <c r="X25" s="144" t="s">
        <v>235</v>
      </c>
      <c r="AB25" s="144" t="s">
        <v>44</v>
      </c>
      <c r="AD25" s="144" t="s">
        <v>46</v>
      </c>
      <c r="AI25" s="144" t="s">
        <v>44</v>
      </c>
      <c r="AK25" s="144" t="s">
        <v>46</v>
      </c>
      <c r="AP25" s="144" t="s">
        <v>47</v>
      </c>
      <c r="AT25" s="144" t="s">
        <v>236</v>
      </c>
      <c r="AU25" s="144" t="s">
        <v>50</v>
      </c>
      <c r="AV25" s="144" t="s">
        <v>51</v>
      </c>
      <c r="BA25" s="144" t="s">
        <v>47</v>
      </c>
      <c r="BC25" s="144" t="s">
        <v>46</v>
      </c>
      <c r="BF25" s="144" t="s">
        <v>55</v>
      </c>
      <c r="BG25" s="144" t="s">
        <v>56</v>
      </c>
      <c r="BL25" s="144" t="s">
        <v>47</v>
      </c>
      <c r="BN25" s="144" t="s">
        <v>46</v>
      </c>
      <c r="BT25" s="144" t="s">
        <v>47</v>
      </c>
      <c r="BV25" s="144" t="s">
        <v>46</v>
      </c>
      <c r="CC25" s="144" t="s">
        <v>47</v>
      </c>
      <c r="CE25" s="144" t="s">
        <v>46</v>
      </c>
      <c r="CL25" s="144" t="s">
        <v>47</v>
      </c>
      <c r="CN25" s="144" t="s">
        <v>46</v>
      </c>
      <c r="CR25" s="144" t="s">
        <v>69</v>
      </c>
      <c r="CT25" s="144" t="s">
        <v>69</v>
      </c>
      <c r="CV25" s="144" t="s">
        <v>237</v>
      </c>
      <c r="CW25" s="144">
        <v>21111</v>
      </c>
      <c r="CY25" s="144" t="s">
        <v>238</v>
      </c>
      <c r="CZ25" s="144" t="s">
        <v>239</v>
      </c>
      <c r="DJ25" s="144">
        <v>1</v>
      </c>
      <c r="DK25" s="146"/>
      <c r="DL25" s="146">
        <v>1</v>
      </c>
      <c r="DM25" s="144" t="s">
        <v>506</v>
      </c>
    </row>
    <row r="26" spans="1:118">
      <c r="A26">
        <v>24</v>
      </c>
      <c r="B26" s="53">
        <v>114012874268</v>
      </c>
      <c r="C26">
        <v>420113149</v>
      </c>
      <c r="D26" s="1">
        <v>44669.601944444446</v>
      </c>
      <c r="E26" s="1">
        <v>44669.610567129632</v>
      </c>
      <c r="F26" t="s">
        <v>241</v>
      </c>
      <c r="K26" t="s">
        <v>25</v>
      </c>
      <c r="L26" t="s">
        <v>26</v>
      </c>
      <c r="N26" t="s">
        <v>242</v>
      </c>
      <c r="O26" t="s">
        <v>596</v>
      </c>
      <c r="P26" t="s">
        <v>69</v>
      </c>
      <c r="R26" t="s">
        <v>32</v>
      </c>
      <c r="V26" t="s">
        <v>36</v>
      </c>
      <c r="X26" t="s">
        <v>243</v>
      </c>
      <c r="Y26" t="s">
        <v>40</v>
      </c>
      <c r="AA26" t="s">
        <v>42</v>
      </c>
      <c r="AB26" t="s">
        <v>44</v>
      </c>
      <c r="AD26" t="s">
        <v>46</v>
      </c>
      <c r="AE26" t="s">
        <v>244</v>
      </c>
      <c r="AF26" t="s">
        <v>40</v>
      </c>
      <c r="AH26" t="s">
        <v>42</v>
      </c>
      <c r="AI26" t="s">
        <v>44</v>
      </c>
      <c r="AK26" t="s">
        <v>46</v>
      </c>
      <c r="AM26" t="s">
        <v>40</v>
      </c>
      <c r="AO26" t="s">
        <v>42</v>
      </c>
      <c r="AP26" t="s">
        <v>47</v>
      </c>
      <c r="AQ26" t="s">
        <v>46</v>
      </c>
      <c r="AS26" t="s">
        <v>49</v>
      </c>
      <c r="AW26" t="s">
        <v>52</v>
      </c>
      <c r="BH26" t="s">
        <v>57</v>
      </c>
      <c r="BQ26" t="s">
        <v>40</v>
      </c>
      <c r="BS26" t="s">
        <v>42</v>
      </c>
      <c r="BU26" t="s">
        <v>53</v>
      </c>
      <c r="BZ26" t="s">
        <v>40</v>
      </c>
      <c r="CB26" t="s">
        <v>42</v>
      </c>
      <c r="CD26" t="s">
        <v>53</v>
      </c>
      <c r="CI26" t="s">
        <v>40</v>
      </c>
      <c r="CK26" t="s">
        <v>42</v>
      </c>
      <c r="CM26" t="s">
        <v>53</v>
      </c>
      <c r="CR26" t="s">
        <v>58</v>
      </c>
      <c r="CS26" t="s">
        <v>245</v>
      </c>
      <c r="CT26" t="s">
        <v>69</v>
      </c>
      <c r="CV26">
        <v>30</v>
      </c>
      <c r="CY26" t="s">
        <v>246</v>
      </c>
      <c r="CZ26" t="s">
        <v>247</v>
      </c>
      <c r="DJ26">
        <v>1</v>
      </c>
      <c r="DK26" s="123">
        <v>1</v>
      </c>
      <c r="DL26" t="s">
        <v>506</v>
      </c>
      <c r="DM26" t="s">
        <v>506</v>
      </c>
    </row>
    <row r="27" spans="1:118">
      <c r="A27">
        <v>25</v>
      </c>
      <c r="B27" s="53">
        <v>114012872943</v>
      </c>
      <c r="C27">
        <v>420113149</v>
      </c>
      <c r="D27" s="1">
        <v>44669.602337962962</v>
      </c>
      <c r="E27" s="1">
        <v>44669.608599537038</v>
      </c>
      <c r="F27" t="s">
        <v>249</v>
      </c>
      <c r="K27" t="s">
        <v>25</v>
      </c>
      <c r="N27">
        <v>267</v>
      </c>
      <c r="O27">
        <v>167</v>
      </c>
      <c r="P27" t="s">
        <v>69</v>
      </c>
      <c r="V27" t="s">
        <v>36</v>
      </c>
      <c r="W27" t="s">
        <v>37</v>
      </c>
      <c r="Y27" t="s">
        <v>40</v>
      </c>
      <c r="AB27" t="s">
        <v>44</v>
      </c>
      <c r="AD27" t="s">
        <v>46</v>
      </c>
      <c r="AF27" t="s">
        <v>40</v>
      </c>
      <c r="AI27" t="s">
        <v>44</v>
      </c>
      <c r="AK27" t="s">
        <v>46</v>
      </c>
      <c r="AM27" t="s">
        <v>40</v>
      </c>
      <c r="AP27" t="s">
        <v>47</v>
      </c>
      <c r="AQ27" t="s">
        <v>46</v>
      </c>
      <c r="AS27" t="s">
        <v>49</v>
      </c>
      <c r="AU27" t="s">
        <v>50</v>
      </c>
      <c r="AV27" t="s">
        <v>51</v>
      </c>
      <c r="AX27" t="s">
        <v>40</v>
      </c>
      <c r="BA27" t="s">
        <v>47</v>
      </c>
      <c r="BC27" t="s">
        <v>46</v>
      </c>
      <c r="BD27" t="s">
        <v>54</v>
      </c>
      <c r="BF27" t="s">
        <v>55</v>
      </c>
      <c r="BG27" t="s">
        <v>56</v>
      </c>
      <c r="BI27" t="s">
        <v>40</v>
      </c>
      <c r="BL27" t="s">
        <v>47</v>
      </c>
      <c r="BN27" t="s">
        <v>46</v>
      </c>
      <c r="BR27" t="s">
        <v>41</v>
      </c>
      <c r="BT27" t="s">
        <v>47</v>
      </c>
      <c r="BV27" t="s">
        <v>46</v>
      </c>
      <c r="CA27" t="s">
        <v>41</v>
      </c>
      <c r="CC27" t="s">
        <v>47</v>
      </c>
      <c r="CE27" t="s">
        <v>46</v>
      </c>
      <c r="CJ27" t="s">
        <v>41</v>
      </c>
      <c r="CL27" t="s">
        <v>47</v>
      </c>
      <c r="CN27" t="s">
        <v>46</v>
      </c>
      <c r="CT27" t="s">
        <v>69</v>
      </c>
      <c r="CV27" t="s">
        <v>250</v>
      </c>
      <c r="CY27" t="s">
        <v>251</v>
      </c>
      <c r="CZ27" t="s">
        <v>252</v>
      </c>
      <c r="DJ27">
        <v>1</v>
      </c>
      <c r="DK27" s="123">
        <v>1</v>
      </c>
      <c r="DL27" t="s">
        <v>506</v>
      </c>
      <c r="DM27" t="s">
        <v>506</v>
      </c>
    </row>
    <row r="28" spans="1:118">
      <c r="A28">
        <v>26</v>
      </c>
      <c r="B28" s="53">
        <v>114006619847</v>
      </c>
      <c r="C28">
        <v>420113149</v>
      </c>
      <c r="D28" s="1">
        <v>44656.6330787037</v>
      </c>
      <c r="E28" s="1">
        <v>44669.556620370371</v>
      </c>
      <c r="F28" t="s">
        <v>254</v>
      </c>
      <c r="K28" t="s">
        <v>25</v>
      </c>
      <c r="N28">
        <v>44</v>
      </c>
      <c r="O28">
        <v>44</v>
      </c>
      <c r="P28" t="s">
        <v>31</v>
      </c>
      <c r="Q28" t="s">
        <v>255</v>
      </c>
      <c r="S28" t="s">
        <v>33</v>
      </c>
      <c r="T28" t="s">
        <v>34</v>
      </c>
      <c r="W28" t="s">
        <v>37</v>
      </c>
      <c r="AB28" t="s">
        <v>44</v>
      </c>
      <c r="AD28" t="s">
        <v>46</v>
      </c>
      <c r="AI28" t="s">
        <v>44</v>
      </c>
      <c r="AK28" t="s">
        <v>46</v>
      </c>
      <c r="AP28" t="s">
        <v>47</v>
      </c>
      <c r="AQ28" t="s">
        <v>46</v>
      </c>
      <c r="AR28" t="s">
        <v>48</v>
      </c>
      <c r="AV28" t="s">
        <v>51</v>
      </c>
      <c r="BA28" t="s">
        <v>47</v>
      </c>
      <c r="BC28" t="s">
        <v>46</v>
      </c>
      <c r="BE28" t="s">
        <v>256</v>
      </c>
      <c r="BG28" t="s">
        <v>56</v>
      </c>
      <c r="BL28" t="s">
        <v>47</v>
      </c>
      <c r="BN28" t="s">
        <v>46</v>
      </c>
      <c r="BO28" t="s">
        <v>54</v>
      </c>
      <c r="BP28" t="s">
        <v>257</v>
      </c>
      <c r="BT28" t="s">
        <v>47</v>
      </c>
      <c r="BV28" t="s">
        <v>46</v>
      </c>
      <c r="BW28" t="s">
        <v>48</v>
      </c>
      <c r="BY28" t="s">
        <v>258</v>
      </c>
      <c r="CC28" t="s">
        <v>47</v>
      </c>
      <c r="CE28" t="s">
        <v>46</v>
      </c>
      <c r="CF28" t="s">
        <v>48</v>
      </c>
      <c r="CH28" t="s">
        <v>258</v>
      </c>
      <c r="CL28" t="s">
        <v>47</v>
      </c>
      <c r="CN28" t="s">
        <v>46</v>
      </c>
      <c r="CO28" t="s">
        <v>48</v>
      </c>
      <c r="CQ28" t="s">
        <v>259</v>
      </c>
      <c r="CR28" t="s">
        <v>58</v>
      </c>
      <c r="CS28" t="s">
        <v>260</v>
      </c>
      <c r="CT28" t="s">
        <v>69</v>
      </c>
      <c r="CV28">
        <v>16</v>
      </c>
      <c r="CY28" t="s">
        <v>261</v>
      </c>
      <c r="CZ28" t="s">
        <v>262</v>
      </c>
      <c r="DJ28">
        <v>1</v>
      </c>
      <c r="DK28" s="123">
        <v>1</v>
      </c>
      <c r="DL28" t="s">
        <v>506</v>
      </c>
      <c r="DM28" t="s">
        <v>506</v>
      </c>
    </row>
    <row r="29" spans="1:118">
      <c r="A29">
        <v>27</v>
      </c>
      <c r="B29" s="53">
        <v>114012829224</v>
      </c>
      <c r="C29">
        <v>420113149</v>
      </c>
      <c r="D29" s="1">
        <v>44669.534675925926</v>
      </c>
      <c r="E29" s="1">
        <v>44669.551423611112</v>
      </c>
      <c r="F29" t="s">
        <v>264</v>
      </c>
      <c r="K29" t="s">
        <v>25</v>
      </c>
      <c r="L29" t="s">
        <v>26</v>
      </c>
      <c r="N29">
        <v>120</v>
      </c>
      <c r="O29">
        <v>120</v>
      </c>
      <c r="P29" t="s">
        <v>69</v>
      </c>
      <c r="V29" t="s">
        <v>36</v>
      </c>
      <c r="W29" t="s">
        <v>37</v>
      </c>
      <c r="Y29" t="s">
        <v>40</v>
      </c>
      <c r="Z29" t="s">
        <v>41</v>
      </c>
      <c r="AB29" t="s">
        <v>44</v>
      </c>
      <c r="AD29" t="s">
        <v>46</v>
      </c>
      <c r="AF29" t="s">
        <v>40</v>
      </c>
      <c r="AG29" t="s">
        <v>41</v>
      </c>
      <c r="AI29" t="s">
        <v>44</v>
      </c>
      <c r="AK29" t="s">
        <v>46</v>
      </c>
      <c r="AM29" t="s">
        <v>40</v>
      </c>
      <c r="AN29" t="s">
        <v>41</v>
      </c>
      <c r="AP29" t="s">
        <v>47</v>
      </c>
      <c r="AQ29" t="s">
        <v>46</v>
      </c>
      <c r="AS29" t="s">
        <v>49</v>
      </c>
      <c r="AU29" t="s">
        <v>50</v>
      </c>
      <c r="AV29" t="s">
        <v>51</v>
      </c>
      <c r="AX29" t="s">
        <v>40</v>
      </c>
      <c r="AY29" t="s">
        <v>41</v>
      </c>
      <c r="BA29" t="s">
        <v>47</v>
      </c>
      <c r="BC29" t="s">
        <v>46</v>
      </c>
      <c r="BH29" t="s">
        <v>57</v>
      </c>
      <c r="BQ29" t="s">
        <v>40</v>
      </c>
      <c r="BR29" t="s">
        <v>41</v>
      </c>
      <c r="BT29" t="s">
        <v>47</v>
      </c>
      <c r="BV29" t="s">
        <v>46</v>
      </c>
      <c r="BX29" t="s">
        <v>49</v>
      </c>
      <c r="BZ29" t="s">
        <v>40</v>
      </c>
      <c r="CA29" t="s">
        <v>41</v>
      </c>
      <c r="CC29" t="s">
        <v>47</v>
      </c>
      <c r="CE29" t="s">
        <v>46</v>
      </c>
      <c r="CG29" t="s">
        <v>49</v>
      </c>
      <c r="CI29" t="s">
        <v>40</v>
      </c>
      <c r="CJ29" t="s">
        <v>41</v>
      </c>
      <c r="CL29" t="s">
        <v>47</v>
      </c>
      <c r="CN29" t="s">
        <v>46</v>
      </c>
      <c r="CP29" t="s">
        <v>49</v>
      </c>
      <c r="CR29" t="s">
        <v>58</v>
      </c>
      <c r="CS29" t="s">
        <v>265</v>
      </c>
      <c r="CT29" t="s">
        <v>69</v>
      </c>
      <c r="CV29">
        <v>10</v>
      </c>
      <c r="CY29" t="s">
        <v>266</v>
      </c>
      <c r="CZ29" t="s">
        <v>267</v>
      </c>
      <c r="DJ29">
        <v>1</v>
      </c>
      <c r="DK29" s="123">
        <v>1</v>
      </c>
      <c r="DL29" t="s">
        <v>506</v>
      </c>
      <c r="DM29" t="s">
        <v>506</v>
      </c>
    </row>
    <row r="30" spans="1:118" s="144" customFormat="1">
      <c r="A30">
        <v>28</v>
      </c>
      <c r="B30" s="143">
        <v>114012811669</v>
      </c>
      <c r="C30" s="144">
        <v>420113149</v>
      </c>
      <c r="D30" s="145">
        <v>44669.513773148145</v>
      </c>
      <c r="E30" s="145">
        <v>44669.529074074075</v>
      </c>
      <c r="F30" s="144" t="s">
        <v>268</v>
      </c>
      <c r="K30" s="144" t="s">
        <v>25</v>
      </c>
      <c r="N30" s="144">
        <v>30</v>
      </c>
      <c r="O30" s="144">
        <v>30</v>
      </c>
      <c r="P30" s="144" t="s">
        <v>69</v>
      </c>
      <c r="V30" s="144" t="s">
        <v>36</v>
      </c>
      <c r="W30" s="144" t="s">
        <v>37</v>
      </c>
      <c r="AB30" s="144" t="s">
        <v>44</v>
      </c>
      <c r="AI30" s="144" t="s">
        <v>44</v>
      </c>
      <c r="AP30" s="144" t="s">
        <v>47</v>
      </c>
      <c r="AU30" s="144" t="s">
        <v>50</v>
      </c>
      <c r="BA30" s="144" t="s">
        <v>47</v>
      </c>
      <c r="BF30" s="144" t="s">
        <v>55</v>
      </c>
      <c r="BL30" s="144" t="s">
        <v>47</v>
      </c>
      <c r="BT30" s="144" t="s">
        <v>47</v>
      </c>
      <c r="CC30" s="144" t="s">
        <v>47</v>
      </c>
      <c r="CL30" s="144" t="s">
        <v>47</v>
      </c>
      <c r="CR30" s="144" t="s">
        <v>69</v>
      </c>
      <c r="CT30" s="144" t="s">
        <v>69</v>
      </c>
      <c r="CV30" s="144">
        <v>47</v>
      </c>
      <c r="CW30" s="144">
        <v>157</v>
      </c>
      <c r="CY30" s="144" t="s">
        <v>269</v>
      </c>
      <c r="CZ30" s="144" t="s">
        <v>270</v>
      </c>
      <c r="DJ30" s="144">
        <v>1</v>
      </c>
      <c r="DK30" s="146"/>
      <c r="DL30" s="146">
        <v>1</v>
      </c>
      <c r="DM30" s="144" t="s">
        <v>506</v>
      </c>
    </row>
    <row r="31" spans="1:118">
      <c r="A31" s="21">
        <v>29</v>
      </c>
      <c r="B31" s="133">
        <v>114012811408</v>
      </c>
      <c r="C31" s="21">
        <v>420113149</v>
      </c>
      <c r="D31" s="134">
        <v>44669.507986111108</v>
      </c>
      <c r="E31" s="134">
        <v>44669.528761574074</v>
      </c>
      <c r="F31" s="21" t="s">
        <v>272</v>
      </c>
      <c r="G31" s="21"/>
      <c r="H31" s="21"/>
      <c r="I31" s="21"/>
      <c r="J31" s="21"/>
      <c r="K31" s="21" t="s">
        <v>25</v>
      </c>
      <c r="L31" s="21" t="s">
        <v>26</v>
      </c>
      <c r="M31" s="21" t="s">
        <v>27</v>
      </c>
      <c r="N31" s="21">
        <v>6394</v>
      </c>
      <c r="O31" s="21">
        <v>6394</v>
      </c>
      <c r="P31" s="21" t="s">
        <v>31</v>
      </c>
      <c r="Q31" s="21" t="s">
        <v>273</v>
      </c>
      <c r="R31" s="21" t="s">
        <v>32</v>
      </c>
      <c r="S31" s="21"/>
      <c r="T31" s="21"/>
      <c r="U31" s="21"/>
      <c r="V31" s="21"/>
      <c r="W31" s="21"/>
      <c r="X31" s="21"/>
      <c r="Y31" s="21" t="s">
        <v>40</v>
      </c>
      <c r="Z31" s="21"/>
      <c r="AA31" s="21" t="s">
        <v>42</v>
      </c>
      <c r="AB31" s="21"/>
      <c r="AC31" s="21"/>
      <c r="AD31" s="21"/>
      <c r="AE31" s="21"/>
      <c r="AF31" s="21" t="s">
        <v>40</v>
      </c>
      <c r="AG31" s="21"/>
      <c r="AH31" s="21"/>
      <c r="AI31" s="21"/>
      <c r="AJ31" s="21"/>
      <c r="AK31" s="21"/>
      <c r="AL31" s="21"/>
      <c r="AM31" s="21" t="s">
        <v>40</v>
      </c>
      <c r="AN31" s="21"/>
      <c r="AO31" s="21"/>
      <c r="AP31" s="21"/>
      <c r="AQ31" s="21"/>
      <c r="AR31" s="21"/>
      <c r="AS31" s="21"/>
      <c r="AT31" s="21"/>
      <c r="AU31" s="21" t="s">
        <v>50</v>
      </c>
      <c r="AV31" s="21" t="s">
        <v>51</v>
      </c>
      <c r="AW31" s="21"/>
      <c r="AX31" s="21" t="s">
        <v>40</v>
      </c>
      <c r="AY31" s="21"/>
      <c r="AZ31" s="21"/>
      <c r="BA31" s="21"/>
      <c r="BB31" s="21"/>
      <c r="BC31" s="21"/>
      <c r="BD31" s="21"/>
      <c r="BE31" s="21"/>
      <c r="BF31" s="21" t="s">
        <v>55</v>
      </c>
      <c r="BG31" s="21" t="s">
        <v>56</v>
      </c>
      <c r="BH31" s="21"/>
      <c r="BI31" s="21" t="s">
        <v>40</v>
      </c>
      <c r="BJ31" s="21"/>
      <c r="BK31" s="21"/>
      <c r="BL31" s="21"/>
      <c r="BM31" s="21"/>
      <c r="BN31" s="21"/>
      <c r="BO31" s="21"/>
      <c r="BP31" s="21"/>
      <c r="BQ31" s="21" t="s">
        <v>40</v>
      </c>
      <c r="BR31" s="21"/>
      <c r="BS31" s="21"/>
      <c r="BT31" s="21" t="s">
        <v>47</v>
      </c>
      <c r="BU31" s="21"/>
      <c r="BV31" s="21"/>
      <c r="BW31" s="21"/>
      <c r="BX31" s="21"/>
      <c r="BY31" s="21"/>
      <c r="BZ31" s="21" t="s">
        <v>40</v>
      </c>
      <c r="CA31" s="21"/>
      <c r="CB31" s="21"/>
      <c r="CC31" s="21"/>
      <c r="CD31" s="21"/>
      <c r="CE31" s="21"/>
      <c r="CF31" s="21"/>
      <c r="CG31" s="21"/>
      <c r="CH31" s="21"/>
      <c r="CI31" s="21" t="s">
        <v>40</v>
      </c>
      <c r="CJ31" s="21"/>
      <c r="CK31" s="21"/>
      <c r="CL31" s="21"/>
      <c r="CM31" s="21"/>
      <c r="CN31" s="21"/>
      <c r="CO31" s="21"/>
      <c r="CP31" s="21"/>
      <c r="CQ31" s="21"/>
      <c r="CR31" s="21" t="s">
        <v>58</v>
      </c>
      <c r="CS31" s="21" t="s">
        <v>274</v>
      </c>
      <c r="CT31" s="21" t="s">
        <v>69</v>
      </c>
      <c r="CU31" s="21"/>
      <c r="CV31" s="21">
        <v>17</v>
      </c>
      <c r="CW31" s="21"/>
      <c r="CX31" s="21"/>
      <c r="CY31" s="21" t="s">
        <v>275</v>
      </c>
      <c r="CZ31" s="21" t="s">
        <v>276</v>
      </c>
      <c r="DA31" s="21"/>
      <c r="DB31" s="21"/>
      <c r="DC31" s="21"/>
      <c r="DD31" s="21"/>
      <c r="DE31" s="21"/>
      <c r="DF31" s="21"/>
      <c r="DG31" s="21"/>
      <c r="DH31" s="21"/>
      <c r="DI31" s="21"/>
      <c r="DJ31" s="21">
        <v>1</v>
      </c>
      <c r="DK31" s="135">
        <v>1</v>
      </c>
      <c r="DL31" s="21" t="s">
        <v>506</v>
      </c>
      <c r="DM31" s="21" t="s">
        <v>506</v>
      </c>
      <c r="DN31" s="21">
        <v>1</v>
      </c>
    </row>
    <row r="32" spans="1:118">
      <c r="A32">
        <v>30</v>
      </c>
      <c r="B32" s="53">
        <v>114012810603</v>
      </c>
      <c r="C32">
        <v>420113149</v>
      </c>
      <c r="D32" s="1">
        <v>44669.515960648147</v>
      </c>
      <c r="E32" s="1">
        <v>44669.527673611112</v>
      </c>
      <c r="F32" t="s">
        <v>279</v>
      </c>
      <c r="K32" t="s">
        <v>25</v>
      </c>
      <c r="L32" t="s">
        <v>26</v>
      </c>
      <c r="N32">
        <v>850</v>
      </c>
      <c r="P32" t="s">
        <v>69</v>
      </c>
      <c r="S32" t="s">
        <v>33</v>
      </c>
      <c r="T32" t="s">
        <v>34</v>
      </c>
      <c r="W32" t="s">
        <v>37</v>
      </c>
      <c r="Y32" t="s">
        <v>40</v>
      </c>
      <c r="AA32" t="s">
        <v>42</v>
      </c>
      <c r="AB32" t="s">
        <v>44</v>
      </c>
      <c r="AD32" t="s">
        <v>46</v>
      </c>
      <c r="AF32" t="s">
        <v>40</v>
      </c>
      <c r="AH32" t="s">
        <v>42</v>
      </c>
      <c r="AI32" t="s">
        <v>44</v>
      </c>
      <c r="AP32" t="s">
        <v>47</v>
      </c>
      <c r="AU32" t="s">
        <v>50</v>
      </c>
      <c r="AV32" t="s">
        <v>51</v>
      </c>
      <c r="BA32" t="s">
        <v>47</v>
      </c>
      <c r="BG32" t="s">
        <v>56</v>
      </c>
      <c r="BH32" t="s">
        <v>57</v>
      </c>
      <c r="BL32" t="s">
        <v>47</v>
      </c>
      <c r="BT32" t="s">
        <v>47</v>
      </c>
      <c r="BV32" t="s">
        <v>46</v>
      </c>
      <c r="CC32" t="s">
        <v>47</v>
      </c>
      <c r="CE32" t="s">
        <v>46</v>
      </c>
      <c r="CL32" t="s">
        <v>47</v>
      </c>
      <c r="CN32" t="s">
        <v>46</v>
      </c>
      <c r="CR32" t="s">
        <v>58</v>
      </c>
      <c r="CS32" t="s">
        <v>280</v>
      </c>
      <c r="CT32" t="s">
        <v>69</v>
      </c>
      <c r="CV32">
        <v>22</v>
      </c>
      <c r="CW32" t="s">
        <v>281</v>
      </c>
      <c r="CY32" t="s">
        <v>282</v>
      </c>
      <c r="CZ32" t="s">
        <v>283</v>
      </c>
      <c r="DJ32">
        <v>1</v>
      </c>
      <c r="DK32" s="123">
        <v>1</v>
      </c>
      <c r="DM32" t="s">
        <v>506</v>
      </c>
    </row>
    <row r="33" spans="1:119" s="144" customFormat="1">
      <c r="A33">
        <v>31</v>
      </c>
      <c r="B33" s="143">
        <v>114012808518</v>
      </c>
      <c r="C33" s="144">
        <v>420113149</v>
      </c>
      <c r="D33" s="145">
        <v>44669.514201388891</v>
      </c>
      <c r="E33" s="145">
        <v>44669.525046296294</v>
      </c>
      <c r="F33" s="144" t="s">
        <v>285</v>
      </c>
      <c r="K33" s="144" t="s">
        <v>25</v>
      </c>
      <c r="N33" s="144">
        <v>11</v>
      </c>
      <c r="O33" s="144">
        <v>11</v>
      </c>
      <c r="P33" s="144" t="s">
        <v>31</v>
      </c>
      <c r="Q33" s="144" t="s">
        <v>286</v>
      </c>
      <c r="V33" s="144" t="s">
        <v>36</v>
      </c>
      <c r="AB33" s="144" t="s">
        <v>44</v>
      </c>
      <c r="AD33" s="144" t="s">
        <v>46</v>
      </c>
      <c r="AI33" s="144" t="s">
        <v>44</v>
      </c>
      <c r="AK33" s="144" t="s">
        <v>46</v>
      </c>
      <c r="AL33" s="144" t="s">
        <v>287</v>
      </c>
      <c r="AP33" s="144" t="s">
        <v>47</v>
      </c>
      <c r="AQ33" s="144" t="s">
        <v>46</v>
      </c>
      <c r="AS33" s="144" t="s">
        <v>49</v>
      </c>
      <c r="AU33" s="144" t="s">
        <v>50</v>
      </c>
      <c r="AV33" s="144" t="s">
        <v>51</v>
      </c>
      <c r="BA33" s="144" t="s">
        <v>47</v>
      </c>
      <c r="BC33" s="144" t="s">
        <v>46</v>
      </c>
      <c r="BE33" s="144" t="s">
        <v>288</v>
      </c>
      <c r="BF33" s="144" t="s">
        <v>55</v>
      </c>
      <c r="BG33" s="144" t="s">
        <v>56</v>
      </c>
      <c r="BL33" s="144" t="s">
        <v>47</v>
      </c>
      <c r="BP33" s="144" t="s">
        <v>288</v>
      </c>
      <c r="BT33" s="144" t="s">
        <v>47</v>
      </c>
      <c r="BV33" s="144" t="s">
        <v>46</v>
      </c>
      <c r="BX33" s="144" t="s">
        <v>49</v>
      </c>
      <c r="BY33" s="144" t="s">
        <v>289</v>
      </c>
      <c r="CF33" s="144" t="s">
        <v>48</v>
      </c>
      <c r="CG33" s="144" t="s">
        <v>49</v>
      </c>
      <c r="CH33" s="144" t="s">
        <v>290</v>
      </c>
      <c r="CP33" s="144" t="s">
        <v>49</v>
      </c>
      <c r="CQ33" s="144" t="s">
        <v>288</v>
      </c>
      <c r="CR33" s="144" t="s">
        <v>69</v>
      </c>
      <c r="CT33" s="144" t="s">
        <v>69</v>
      </c>
      <c r="CV33" s="144" t="s">
        <v>291</v>
      </c>
      <c r="CW33" s="144" t="s">
        <v>292</v>
      </c>
      <c r="CY33" s="144" t="s">
        <v>293</v>
      </c>
      <c r="CZ33" s="144" t="s">
        <v>294</v>
      </c>
      <c r="DJ33" s="144">
        <v>1</v>
      </c>
      <c r="DK33" s="146"/>
      <c r="DL33" s="146">
        <v>1</v>
      </c>
      <c r="DM33" s="144" t="s">
        <v>506</v>
      </c>
    </row>
    <row r="34" spans="1:119">
      <c r="A34">
        <v>32</v>
      </c>
      <c r="B34" s="53">
        <v>114012799368</v>
      </c>
      <c r="C34">
        <v>420113149</v>
      </c>
      <c r="D34" s="1">
        <v>44669.509421296294</v>
      </c>
      <c r="E34" s="1">
        <v>44669.514178240737</v>
      </c>
      <c r="F34" t="s">
        <v>296</v>
      </c>
      <c r="K34" t="s">
        <v>25</v>
      </c>
      <c r="L34" t="s">
        <v>26</v>
      </c>
      <c r="N34">
        <v>1015</v>
      </c>
      <c r="P34" t="s">
        <v>31</v>
      </c>
      <c r="Q34" t="s">
        <v>297</v>
      </c>
      <c r="W34" t="s">
        <v>37</v>
      </c>
      <c r="AB34" t="s">
        <v>44</v>
      </c>
      <c r="AD34" t="s">
        <v>46</v>
      </c>
      <c r="AI34" t="s">
        <v>44</v>
      </c>
      <c r="AK34" t="s">
        <v>46</v>
      </c>
      <c r="AP34" t="s">
        <v>47</v>
      </c>
      <c r="AQ34" t="s">
        <v>46</v>
      </c>
      <c r="AR34" t="s">
        <v>48</v>
      </c>
      <c r="AU34" t="s">
        <v>50</v>
      </c>
      <c r="AV34" t="s">
        <v>51</v>
      </c>
      <c r="BA34" t="s">
        <v>47</v>
      </c>
      <c r="BC34" t="s">
        <v>46</v>
      </c>
      <c r="BF34" t="s">
        <v>55</v>
      </c>
      <c r="BG34" t="s">
        <v>56</v>
      </c>
      <c r="BL34" t="s">
        <v>47</v>
      </c>
      <c r="BN34" t="s">
        <v>46</v>
      </c>
      <c r="BT34" t="s">
        <v>47</v>
      </c>
      <c r="BV34" t="s">
        <v>46</v>
      </c>
      <c r="BW34" t="s">
        <v>48</v>
      </c>
      <c r="CC34" t="s">
        <v>47</v>
      </c>
      <c r="CE34" t="s">
        <v>46</v>
      </c>
      <c r="CF34" t="s">
        <v>48</v>
      </c>
      <c r="CL34" t="s">
        <v>47</v>
      </c>
      <c r="CN34" t="s">
        <v>46</v>
      </c>
      <c r="CO34" t="s">
        <v>48</v>
      </c>
      <c r="CR34" t="s">
        <v>58</v>
      </c>
      <c r="CS34" t="s">
        <v>298</v>
      </c>
      <c r="CT34" t="s">
        <v>69</v>
      </c>
      <c r="CV34">
        <v>20</v>
      </c>
      <c r="CY34" t="s">
        <v>299</v>
      </c>
      <c r="CZ34" t="s">
        <v>300</v>
      </c>
      <c r="DJ34">
        <v>1</v>
      </c>
      <c r="DK34" s="123">
        <v>1</v>
      </c>
      <c r="DL34" t="s">
        <v>506</v>
      </c>
      <c r="DM34" t="s">
        <v>506</v>
      </c>
    </row>
    <row r="35" spans="1:119">
      <c r="A35">
        <v>33</v>
      </c>
      <c r="B35" s="53">
        <v>114012797470</v>
      </c>
      <c r="C35">
        <v>420113149</v>
      </c>
      <c r="D35" s="1">
        <v>44669.510335648149</v>
      </c>
      <c r="E35" s="1">
        <v>44669.511944444443</v>
      </c>
      <c r="F35" t="s">
        <v>301</v>
      </c>
      <c r="K35" t="s">
        <v>25</v>
      </c>
      <c r="L35" t="s">
        <v>26</v>
      </c>
      <c r="M35" t="s">
        <v>27</v>
      </c>
      <c r="N35">
        <v>2200</v>
      </c>
      <c r="O35">
        <v>1700</v>
      </c>
      <c r="P35" t="s">
        <v>69</v>
      </c>
      <c r="R35" t="s">
        <v>32</v>
      </c>
      <c r="V35" t="s">
        <v>36</v>
      </c>
      <c r="W35" t="s">
        <v>37</v>
      </c>
      <c r="Y35" t="s">
        <v>40</v>
      </c>
      <c r="Z35" t="s">
        <v>41</v>
      </c>
      <c r="AA35" t="s">
        <v>42</v>
      </c>
      <c r="AB35" t="s">
        <v>44</v>
      </c>
      <c r="AF35" t="s">
        <v>40</v>
      </c>
      <c r="AG35" t="s">
        <v>41</v>
      </c>
      <c r="AH35" t="s">
        <v>42</v>
      </c>
      <c r="AI35" t="s">
        <v>44</v>
      </c>
      <c r="AM35" t="s">
        <v>40</v>
      </c>
      <c r="AN35" t="s">
        <v>41</v>
      </c>
      <c r="AO35" t="s">
        <v>42</v>
      </c>
      <c r="AP35" t="s">
        <v>47</v>
      </c>
      <c r="AR35" t="s">
        <v>48</v>
      </c>
      <c r="AS35" t="s">
        <v>49</v>
      </c>
      <c r="AU35" t="s">
        <v>50</v>
      </c>
      <c r="AV35" t="s">
        <v>51</v>
      </c>
      <c r="AX35" t="s">
        <v>40</v>
      </c>
      <c r="AY35" t="s">
        <v>41</v>
      </c>
      <c r="AZ35" t="s">
        <v>42</v>
      </c>
      <c r="BA35" t="s">
        <v>47</v>
      </c>
      <c r="BD35" t="s">
        <v>54</v>
      </c>
      <c r="BF35" t="s">
        <v>55</v>
      </c>
      <c r="BG35" t="s">
        <v>56</v>
      </c>
      <c r="BI35" t="s">
        <v>40</v>
      </c>
      <c r="BJ35" t="s">
        <v>41</v>
      </c>
      <c r="BK35" t="s">
        <v>42</v>
      </c>
      <c r="BL35" t="s">
        <v>47</v>
      </c>
      <c r="BO35" t="s">
        <v>54</v>
      </c>
      <c r="BQ35" t="s">
        <v>40</v>
      </c>
      <c r="BR35" t="s">
        <v>41</v>
      </c>
      <c r="BS35" t="s">
        <v>42</v>
      </c>
      <c r="BT35" t="s">
        <v>47</v>
      </c>
      <c r="BW35" t="s">
        <v>48</v>
      </c>
      <c r="BX35" t="s">
        <v>49</v>
      </c>
      <c r="BZ35" t="s">
        <v>40</v>
      </c>
      <c r="CA35" t="s">
        <v>41</v>
      </c>
      <c r="CB35" t="s">
        <v>42</v>
      </c>
      <c r="CC35" t="s">
        <v>47</v>
      </c>
      <c r="CF35" t="s">
        <v>48</v>
      </c>
      <c r="CG35" t="s">
        <v>49</v>
      </c>
      <c r="CI35" t="s">
        <v>40</v>
      </c>
      <c r="CJ35" t="s">
        <v>41</v>
      </c>
      <c r="CK35" t="s">
        <v>42</v>
      </c>
      <c r="CL35" t="s">
        <v>47</v>
      </c>
      <c r="CO35" t="s">
        <v>48</v>
      </c>
      <c r="CP35" t="s">
        <v>49</v>
      </c>
      <c r="CR35" t="s">
        <v>69</v>
      </c>
      <c r="CT35" t="s">
        <v>69</v>
      </c>
      <c r="CV35">
        <v>42</v>
      </c>
      <c r="CY35" t="s">
        <v>302</v>
      </c>
      <c r="CZ35" t="s">
        <v>303</v>
      </c>
      <c r="DJ35">
        <v>1</v>
      </c>
      <c r="DK35" s="123">
        <v>1</v>
      </c>
      <c r="DL35" t="s">
        <v>506</v>
      </c>
      <c r="DM35" t="s">
        <v>506</v>
      </c>
    </row>
    <row r="36" spans="1:119">
      <c r="A36">
        <v>34</v>
      </c>
      <c r="B36" s="127">
        <v>114007084490</v>
      </c>
      <c r="C36" s="128">
        <v>420113149</v>
      </c>
      <c r="D36" s="129">
        <v>44657.359756944446</v>
      </c>
      <c r="E36" s="129">
        <v>44669.508356481485</v>
      </c>
      <c r="F36" s="128" t="s">
        <v>489</v>
      </c>
      <c r="G36" s="128"/>
      <c r="H36" s="128"/>
      <c r="I36" s="128"/>
      <c r="J36" s="128"/>
      <c r="K36" s="128" t="s">
        <v>25</v>
      </c>
      <c r="L36" s="128" t="s">
        <v>26</v>
      </c>
      <c r="M36" s="128"/>
      <c r="N36" s="128">
        <v>450</v>
      </c>
      <c r="O36" s="128"/>
      <c r="P36" s="128" t="s">
        <v>31</v>
      </c>
      <c r="Q36" s="128" t="s">
        <v>490</v>
      </c>
      <c r="R36" s="128" t="s">
        <v>32</v>
      </c>
      <c r="S36" s="128"/>
      <c r="T36" s="128"/>
      <c r="U36" s="128"/>
      <c r="V36" s="128"/>
      <c r="W36" s="128"/>
      <c r="X36" s="128"/>
      <c r="Y36" s="128"/>
      <c r="Z36" s="128"/>
      <c r="AA36" s="128"/>
      <c r="AB36" s="128"/>
      <c r="AC36" s="128"/>
      <c r="AD36" s="128"/>
      <c r="AE36" s="128" t="s">
        <v>491</v>
      </c>
      <c r="AF36" s="128"/>
      <c r="AG36" s="128"/>
      <c r="AH36" s="128"/>
      <c r="AI36" s="128"/>
      <c r="AJ36" s="128"/>
      <c r="AK36" s="128"/>
      <c r="AL36" s="128" t="s">
        <v>491</v>
      </c>
      <c r="AM36" s="128"/>
      <c r="AN36" s="128"/>
      <c r="AO36" s="128"/>
      <c r="AP36" s="128"/>
      <c r="AQ36" s="128"/>
      <c r="AR36" s="128"/>
      <c r="AS36" s="128"/>
      <c r="AT36" s="128" t="s">
        <v>491</v>
      </c>
      <c r="AU36" s="128" t="s">
        <v>50</v>
      </c>
      <c r="AV36" s="128" t="s">
        <v>51</v>
      </c>
      <c r="AW36" s="128"/>
      <c r="AX36" s="128"/>
      <c r="AY36" s="128"/>
      <c r="AZ36" s="128"/>
      <c r="BA36" s="128"/>
      <c r="BB36" s="128"/>
      <c r="BC36" s="128"/>
      <c r="BD36" s="128"/>
      <c r="BE36" s="128" t="s">
        <v>492</v>
      </c>
      <c r="BF36" s="128"/>
      <c r="BG36" s="128"/>
      <c r="BH36" s="128" t="s">
        <v>57</v>
      </c>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8"/>
      <c r="DG36" s="128"/>
      <c r="DH36" s="128"/>
      <c r="DI36" s="128"/>
      <c r="DJ36" s="128">
        <v>1</v>
      </c>
      <c r="DK36" s="128">
        <v>1</v>
      </c>
      <c r="DL36" s="128" t="s">
        <v>506</v>
      </c>
      <c r="DM36" s="128" t="s">
        <v>506</v>
      </c>
      <c r="DN36" s="128"/>
      <c r="DO36" s="128" t="s">
        <v>608</v>
      </c>
    </row>
    <row r="37" spans="1:119" s="144" customFormat="1">
      <c r="A37">
        <v>35</v>
      </c>
      <c r="B37" s="143">
        <v>114006660276</v>
      </c>
      <c r="C37" s="144">
        <v>420113149</v>
      </c>
      <c r="D37" s="145">
        <v>44656.701006944444</v>
      </c>
      <c r="E37" s="145">
        <v>44669.506851851853</v>
      </c>
      <c r="F37" s="144" t="s">
        <v>304</v>
      </c>
      <c r="K37" s="144" t="s">
        <v>25</v>
      </c>
      <c r="L37" s="144" t="s">
        <v>26</v>
      </c>
      <c r="N37" s="144">
        <v>400</v>
      </c>
      <c r="O37" s="144">
        <v>20</v>
      </c>
      <c r="P37" s="144" t="s">
        <v>31</v>
      </c>
      <c r="Q37" s="144" t="s">
        <v>305</v>
      </c>
      <c r="X37" s="144" t="s">
        <v>306</v>
      </c>
      <c r="AB37" s="144" t="s">
        <v>44</v>
      </c>
      <c r="AD37" s="144" t="s">
        <v>46</v>
      </c>
      <c r="AI37" s="144" t="s">
        <v>44</v>
      </c>
      <c r="AK37" s="144" t="s">
        <v>46</v>
      </c>
      <c r="AP37" s="144" t="s">
        <v>47</v>
      </c>
      <c r="AQ37" s="144" t="s">
        <v>46</v>
      </c>
      <c r="AU37" s="144" t="s">
        <v>50</v>
      </c>
      <c r="BA37" s="144" t="s">
        <v>47</v>
      </c>
      <c r="BC37" s="144" t="s">
        <v>46</v>
      </c>
      <c r="BH37" s="144" t="s">
        <v>57</v>
      </c>
      <c r="BT37" s="144" t="s">
        <v>47</v>
      </c>
      <c r="BU37" s="144" t="s">
        <v>53</v>
      </c>
      <c r="BV37" s="144" t="s">
        <v>46</v>
      </c>
      <c r="CC37" s="144" t="s">
        <v>47</v>
      </c>
      <c r="CD37" s="144" t="s">
        <v>53</v>
      </c>
      <c r="CE37" s="144" t="s">
        <v>46</v>
      </c>
      <c r="CL37" s="144" t="s">
        <v>47</v>
      </c>
      <c r="CM37" s="144" t="s">
        <v>53</v>
      </c>
      <c r="CN37" s="144" t="s">
        <v>46</v>
      </c>
      <c r="CR37" s="144" t="s">
        <v>69</v>
      </c>
      <c r="CT37" s="144" t="s">
        <v>69</v>
      </c>
      <c r="CV37" s="144" t="s">
        <v>307</v>
      </c>
      <c r="CW37" s="144" t="s">
        <v>308</v>
      </c>
      <c r="CY37" s="144" t="s">
        <v>309</v>
      </c>
      <c r="CZ37" s="144" t="s">
        <v>310</v>
      </c>
      <c r="DJ37" s="144">
        <v>1</v>
      </c>
      <c r="DK37" s="146"/>
      <c r="DL37" s="146">
        <v>1</v>
      </c>
      <c r="DM37" s="144" t="s">
        <v>506</v>
      </c>
    </row>
    <row r="38" spans="1:119" s="144" customFormat="1">
      <c r="A38">
        <v>36</v>
      </c>
      <c r="B38" s="143">
        <v>114012748207</v>
      </c>
      <c r="C38" s="144">
        <v>420113149</v>
      </c>
      <c r="D38" s="145">
        <v>44669.452430555553</v>
      </c>
      <c r="E38" s="145">
        <v>44669.455995370372</v>
      </c>
      <c r="F38" s="144" t="s">
        <v>312</v>
      </c>
      <c r="K38" s="144" t="s">
        <v>25</v>
      </c>
      <c r="L38" s="144" t="s">
        <v>26</v>
      </c>
      <c r="N38" s="144">
        <v>95</v>
      </c>
      <c r="O38" s="144">
        <v>7</v>
      </c>
      <c r="P38" s="144" t="s">
        <v>69</v>
      </c>
      <c r="V38" s="144" t="s">
        <v>36</v>
      </c>
      <c r="W38" s="144" t="s">
        <v>37</v>
      </c>
      <c r="AB38" s="144" t="s">
        <v>44</v>
      </c>
      <c r="AE38" s="144" t="s">
        <v>313</v>
      </c>
      <c r="AL38" s="144" t="s">
        <v>314</v>
      </c>
      <c r="AT38" s="144" t="s">
        <v>314</v>
      </c>
      <c r="AU38" s="144" t="s">
        <v>50</v>
      </c>
      <c r="BD38" s="144" t="s">
        <v>54</v>
      </c>
      <c r="BE38" s="144" t="s">
        <v>314</v>
      </c>
      <c r="BH38" s="144" t="s">
        <v>57</v>
      </c>
      <c r="BT38" s="144" t="s">
        <v>47</v>
      </c>
      <c r="BY38" s="144" t="s">
        <v>314</v>
      </c>
      <c r="CR38" s="144" t="s">
        <v>58</v>
      </c>
      <c r="CS38" s="144" t="s">
        <v>316</v>
      </c>
      <c r="CT38" s="144" t="s">
        <v>69</v>
      </c>
      <c r="CV38" s="144">
        <v>31</v>
      </c>
      <c r="CW38" s="144">
        <v>109</v>
      </c>
      <c r="CY38" s="144" t="s">
        <v>317</v>
      </c>
      <c r="CZ38" s="144" t="s">
        <v>318</v>
      </c>
      <c r="DJ38" s="144">
        <v>1</v>
      </c>
      <c r="DK38" s="146"/>
      <c r="DL38" s="146">
        <v>1</v>
      </c>
      <c r="DM38" s="144" t="s">
        <v>506</v>
      </c>
    </row>
    <row r="39" spans="1:119">
      <c r="A39">
        <v>37</v>
      </c>
      <c r="B39" s="53">
        <v>114011899965</v>
      </c>
      <c r="C39">
        <v>420113149</v>
      </c>
      <c r="D39" s="1">
        <v>44666.40693287037</v>
      </c>
      <c r="E39" s="1">
        <v>44666.425995370373</v>
      </c>
      <c r="F39" t="s">
        <v>320</v>
      </c>
      <c r="K39" t="s">
        <v>25</v>
      </c>
      <c r="L39" t="s">
        <v>26</v>
      </c>
      <c r="M39" t="s">
        <v>27</v>
      </c>
      <c r="N39">
        <v>30000</v>
      </c>
      <c r="O39">
        <v>7669</v>
      </c>
      <c r="P39" t="s">
        <v>31</v>
      </c>
      <c r="Q39" t="s">
        <v>321</v>
      </c>
      <c r="U39" t="s">
        <v>35</v>
      </c>
      <c r="X39" t="s">
        <v>322</v>
      </c>
      <c r="Y39" t="s">
        <v>40</v>
      </c>
      <c r="Z39" t="s">
        <v>41</v>
      </c>
      <c r="AA39" t="s">
        <v>42</v>
      </c>
      <c r="AB39" t="s">
        <v>44</v>
      </c>
      <c r="AD39" t="s">
        <v>46</v>
      </c>
      <c r="AE39" t="s">
        <v>323</v>
      </c>
      <c r="AF39" t="s">
        <v>40</v>
      </c>
      <c r="AG39" t="s">
        <v>41</v>
      </c>
      <c r="AH39" t="s">
        <v>42</v>
      </c>
      <c r="AI39" t="s">
        <v>44</v>
      </c>
      <c r="AM39" t="s">
        <v>40</v>
      </c>
      <c r="AN39" t="s">
        <v>41</v>
      </c>
      <c r="AO39" t="s">
        <v>42</v>
      </c>
      <c r="AP39" t="s">
        <v>47</v>
      </c>
      <c r="AT39" t="s">
        <v>324</v>
      </c>
      <c r="AW39" t="s">
        <v>52</v>
      </c>
      <c r="BE39" t="s">
        <v>325</v>
      </c>
      <c r="BH39" t="s">
        <v>57</v>
      </c>
      <c r="BQ39" t="s">
        <v>40</v>
      </c>
      <c r="BR39" t="s">
        <v>41</v>
      </c>
      <c r="BS39" t="s">
        <v>42</v>
      </c>
      <c r="BT39" t="s">
        <v>47</v>
      </c>
      <c r="BZ39" t="s">
        <v>40</v>
      </c>
      <c r="CA39" t="s">
        <v>41</v>
      </c>
      <c r="CB39" t="s">
        <v>42</v>
      </c>
      <c r="CC39" t="s">
        <v>47</v>
      </c>
      <c r="CQ39" t="s">
        <v>326</v>
      </c>
      <c r="CR39" t="s">
        <v>58</v>
      </c>
      <c r="CS39" t="s">
        <v>327</v>
      </c>
      <c r="CT39" t="s">
        <v>58</v>
      </c>
      <c r="CU39" t="s">
        <v>328</v>
      </c>
      <c r="CV39" t="s">
        <v>329</v>
      </c>
      <c r="CY39" t="s">
        <v>330</v>
      </c>
      <c r="CZ39" t="s">
        <v>331</v>
      </c>
      <c r="DJ39">
        <v>1</v>
      </c>
      <c r="DK39" s="123">
        <v>1</v>
      </c>
      <c r="DL39" t="s">
        <v>506</v>
      </c>
      <c r="DM39" t="s">
        <v>506</v>
      </c>
    </row>
    <row r="40" spans="1:119">
      <c r="A40">
        <v>38</v>
      </c>
      <c r="B40" s="53">
        <v>114011866402</v>
      </c>
      <c r="C40">
        <v>420113149</v>
      </c>
      <c r="D40" s="1">
        <v>44666.35019675926</v>
      </c>
      <c r="E40" s="1">
        <v>44666.357210648152</v>
      </c>
      <c r="F40" t="s">
        <v>333</v>
      </c>
      <c r="K40" t="s">
        <v>25</v>
      </c>
      <c r="L40" t="s">
        <v>26</v>
      </c>
      <c r="M40" t="s">
        <v>27</v>
      </c>
      <c r="N40">
        <v>1200</v>
      </c>
      <c r="O40">
        <v>1200</v>
      </c>
      <c r="P40" t="s">
        <v>31</v>
      </c>
      <c r="Q40" t="s">
        <v>334</v>
      </c>
      <c r="R40" t="s">
        <v>32</v>
      </c>
      <c r="T40" t="s">
        <v>34</v>
      </c>
      <c r="V40" t="s">
        <v>36</v>
      </c>
      <c r="W40" t="s">
        <v>37</v>
      </c>
      <c r="Y40" t="s">
        <v>40</v>
      </c>
      <c r="Z40" t="s">
        <v>41</v>
      </c>
      <c r="AB40" t="s">
        <v>44</v>
      </c>
      <c r="AD40" t="s">
        <v>46</v>
      </c>
      <c r="AF40" t="s">
        <v>40</v>
      </c>
      <c r="AG40" t="s">
        <v>41</v>
      </c>
      <c r="AI40" t="s">
        <v>44</v>
      </c>
      <c r="AK40" t="s">
        <v>46</v>
      </c>
      <c r="AM40" t="s">
        <v>40</v>
      </c>
      <c r="AN40" t="s">
        <v>41</v>
      </c>
      <c r="AP40" t="s">
        <v>47</v>
      </c>
      <c r="AU40" t="s">
        <v>50</v>
      </c>
      <c r="AV40" t="s">
        <v>51</v>
      </c>
      <c r="AX40" t="s">
        <v>40</v>
      </c>
      <c r="AY40" t="s">
        <v>41</v>
      </c>
      <c r="BA40" t="s">
        <v>47</v>
      </c>
      <c r="BH40" t="s">
        <v>57</v>
      </c>
      <c r="BQ40" t="s">
        <v>40</v>
      </c>
      <c r="BT40" t="s">
        <v>47</v>
      </c>
      <c r="BZ40" t="s">
        <v>40</v>
      </c>
      <c r="CC40" t="s">
        <v>47</v>
      </c>
      <c r="CI40" t="s">
        <v>40</v>
      </c>
      <c r="CL40" t="s">
        <v>47</v>
      </c>
      <c r="CR40" t="s">
        <v>58</v>
      </c>
      <c r="CS40" t="s">
        <v>335</v>
      </c>
      <c r="CT40" t="s">
        <v>69</v>
      </c>
      <c r="CV40">
        <v>21</v>
      </c>
      <c r="CY40" t="s">
        <v>336</v>
      </c>
      <c r="CZ40" t="s">
        <v>337</v>
      </c>
      <c r="DJ40">
        <v>1</v>
      </c>
      <c r="DK40" s="123">
        <v>1</v>
      </c>
      <c r="DL40" t="s">
        <v>506</v>
      </c>
      <c r="DM40" t="s">
        <v>506</v>
      </c>
    </row>
    <row r="41" spans="1:119" s="144" customFormat="1">
      <c r="A41">
        <v>39</v>
      </c>
      <c r="B41" s="143">
        <v>114011582305</v>
      </c>
      <c r="C41" s="144">
        <v>420113149</v>
      </c>
      <c r="D41" s="145">
        <v>44665.637974537036</v>
      </c>
      <c r="E41" s="145">
        <v>44665.642384259256</v>
      </c>
      <c r="F41" s="144" t="s">
        <v>339</v>
      </c>
      <c r="K41" s="144" t="s">
        <v>25</v>
      </c>
      <c r="L41" s="144" t="s">
        <v>26</v>
      </c>
      <c r="N41" s="144">
        <v>8</v>
      </c>
      <c r="O41" s="144">
        <v>30</v>
      </c>
      <c r="P41" s="144" t="s">
        <v>69</v>
      </c>
      <c r="R41" s="144" t="s">
        <v>32</v>
      </c>
      <c r="AB41" s="144" t="s">
        <v>44</v>
      </c>
      <c r="AD41" s="144" t="s">
        <v>46</v>
      </c>
      <c r="AE41" s="144" t="s">
        <v>341</v>
      </c>
      <c r="AI41" s="144" t="s">
        <v>44</v>
      </c>
      <c r="AK41" s="144" t="s">
        <v>46</v>
      </c>
      <c r="AL41" s="144" t="s">
        <v>342</v>
      </c>
      <c r="AP41" s="144" t="s">
        <v>47</v>
      </c>
      <c r="AQ41" s="144" t="s">
        <v>46</v>
      </c>
      <c r="AT41" s="144" t="s">
        <v>343</v>
      </c>
      <c r="AU41" s="144" t="s">
        <v>50</v>
      </c>
      <c r="BA41" s="144" t="s">
        <v>47</v>
      </c>
      <c r="BE41" s="144" t="s">
        <v>344</v>
      </c>
      <c r="BF41" s="144" t="s">
        <v>55</v>
      </c>
      <c r="BL41" s="144" t="s">
        <v>47</v>
      </c>
      <c r="BP41" s="144" t="s">
        <v>345</v>
      </c>
      <c r="BT41" s="144" t="s">
        <v>47</v>
      </c>
      <c r="BY41" s="144" t="s">
        <v>346</v>
      </c>
      <c r="CC41" s="144" t="s">
        <v>47</v>
      </c>
      <c r="CH41" s="144" t="s">
        <v>346</v>
      </c>
      <c r="CL41" s="144" t="s">
        <v>47</v>
      </c>
      <c r="CQ41" s="144" t="s">
        <v>347</v>
      </c>
      <c r="CR41" s="144" t="s">
        <v>69</v>
      </c>
      <c r="CT41" s="144" t="s">
        <v>69</v>
      </c>
      <c r="CW41" s="144" t="s">
        <v>348</v>
      </c>
      <c r="CY41" s="144" t="s">
        <v>349</v>
      </c>
      <c r="CZ41" s="144" t="s">
        <v>597</v>
      </c>
      <c r="DJ41" s="144">
        <v>1</v>
      </c>
      <c r="DK41" s="144" t="s">
        <v>506</v>
      </c>
      <c r="DL41" s="146">
        <v>1</v>
      </c>
      <c r="DM41" s="144" t="s">
        <v>506</v>
      </c>
    </row>
    <row r="42" spans="1:119">
      <c r="A42">
        <v>40</v>
      </c>
      <c r="B42" s="53">
        <v>114010976083</v>
      </c>
      <c r="C42">
        <v>420113149</v>
      </c>
      <c r="D42" s="1">
        <v>44664.616932870369</v>
      </c>
      <c r="E42" s="1">
        <v>44664.62190972222</v>
      </c>
      <c r="F42" t="s">
        <v>352</v>
      </c>
      <c r="K42" t="s">
        <v>25</v>
      </c>
      <c r="L42" t="s">
        <v>26</v>
      </c>
      <c r="N42">
        <v>139</v>
      </c>
      <c r="O42">
        <v>5500</v>
      </c>
      <c r="P42" t="s">
        <v>69</v>
      </c>
      <c r="X42" t="s">
        <v>355</v>
      </c>
      <c r="Y42" t="s">
        <v>40</v>
      </c>
      <c r="AA42" t="s">
        <v>42</v>
      </c>
      <c r="AD42" t="s">
        <v>46</v>
      </c>
      <c r="AF42" t="s">
        <v>40</v>
      </c>
      <c r="AH42" t="s">
        <v>42</v>
      </c>
      <c r="AI42" t="s">
        <v>44</v>
      </c>
      <c r="AK42" t="s">
        <v>46</v>
      </c>
      <c r="AM42" t="s">
        <v>40</v>
      </c>
      <c r="AO42" t="s">
        <v>42</v>
      </c>
      <c r="AP42" t="s">
        <v>47</v>
      </c>
      <c r="AQ42" t="s">
        <v>46</v>
      </c>
      <c r="AW42" t="s">
        <v>52</v>
      </c>
      <c r="BH42" t="s">
        <v>57</v>
      </c>
      <c r="BQ42" t="s">
        <v>40</v>
      </c>
      <c r="BS42" t="s">
        <v>42</v>
      </c>
      <c r="BV42" t="s">
        <v>46</v>
      </c>
      <c r="BZ42" t="s">
        <v>40</v>
      </c>
      <c r="CB42" t="s">
        <v>42</v>
      </c>
      <c r="CC42" t="s">
        <v>47</v>
      </c>
      <c r="CI42" t="s">
        <v>40</v>
      </c>
      <c r="CK42" t="s">
        <v>42</v>
      </c>
      <c r="CL42" t="s">
        <v>47</v>
      </c>
      <c r="CR42" t="s">
        <v>58</v>
      </c>
      <c r="CS42" t="s">
        <v>356</v>
      </c>
      <c r="CT42" t="s">
        <v>69</v>
      </c>
      <c r="CV42">
        <v>35</v>
      </c>
      <c r="CW42" t="s">
        <v>357</v>
      </c>
      <c r="CY42" t="s">
        <v>358</v>
      </c>
      <c r="CZ42" t="s">
        <v>359</v>
      </c>
      <c r="DJ42">
        <v>1</v>
      </c>
      <c r="DK42" s="123">
        <v>1</v>
      </c>
      <c r="DM42" t="s">
        <v>506</v>
      </c>
    </row>
    <row r="43" spans="1:119">
      <c r="A43">
        <v>41</v>
      </c>
      <c r="B43" s="53">
        <v>114009708588</v>
      </c>
      <c r="C43">
        <v>420113149</v>
      </c>
      <c r="D43" s="1">
        <v>44662.625405092593</v>
      </c>
      <c r="E43" s="1">
        <v>44662.649618055555</v>
      </c>
      <c r="F43" t="s">
        <v>361</v>
      </c>
      <c r="K43" t="s">
        <v>25</v>
      </c>
      <c r="L43" t="s">
        <v>26</v>
      </c>
      <c r="N43" t="s">
        <v>362</v>
      </c>
      <c r="O43">
        <v>59</v>
      </c>
      <c r="P43" t="s">
        <v>69</v>
      </c>
      <c r="V43" t="s">
        <v>36</v>
      </c>
      <c r="W43" t="s">
        <v>37</v>
      </c>
      <c r="X43" t="s">
        <v>363</v>
      </c>
      <c r="Y43" t="s">
        <v>40</v>
      </c>
      <c r="Z43" t="s">
        <v>41</v>
      </c>
      <c r="AA43" t="s">
        <v>42</v>
      </c>
      <c r="AB43" t="s">
        <v>44</v>
      </c>
      <c r="AD43" t="s">
        <v>46</v>
      </c>
      <c r="AF43" t="s">
        <v>40</v>
      </c>
      <c r="AG43" t="s">
        <v>41</v>
      </c>
      <c r="AH43" t="s">
        <v>42</v>
      </c>
      <c r="AI43" t="s">
        <v>44</v>
      </c>
      <c r="AK43" t="s">
        <v>46</v>
      </c>
      <c r="AN43" t="s">
        <v>41</v>
      </c>
      <c r="AP43" t="s">
        <v>47</v>
      </c>
      <c r="AQ43" t="s">
        <v>46</v>
      </c>
      <c r="AR43" t="s">
        <v>48</v>
      </c>
      <c r="AS43" t="s">
        <v>49</v>
      </c>
      <c r="AU43" t="s">
        <v>50</v>
      </c>
      <c r="AV43" t="s">
        <v>51</v>
      </c>
      <c r="AY43" t="s">
        <v>41</v>
      </c>
      <c r="AZ43" t="s">
        <v>42</v>
      </c>
      <c r="BA43" t="s">
        <v>47</v>
      </c>
      <c r="BC43" t="s">
        <v>46</v>
      </c>
      <c r="BH43" t="s">
        <v>57</v>
      </c>
      <c r="BQ43" t="s">
        <v>40</v>
      </c>
      <c r="BR43" t="s">
        <v>41</v>
      </c>
      <c r="BT43" t="s">
        <v>47</v>
      </c>
      <c r="BV43" t="s">
        <v>46</v>
      </c>
      <c r="BW43" t="s">
        <v>48</v>
      </c>
      <c r="BX43" t="s">
        <v>49</v>
      </c>
      <c r="CF43" t="s">
        <v>48</v>
      </c>
      <c r="CL43" t="s">
        <v>47</v>
      </c>
      <c r="CP43" t="s">
        <v>49</v>
      </c>
      <c r="CR43" t="s">
        <v>58</v>
      </c>
      <c r="CS43" t="s">
        <v>364</v>
      </c>
      <c r="CT43" t="s">
        <v>58</v>
      </c>
      <c r="CU43" t="s">
        <v>365</v>
      </c>
      <c r="CV43">
        <v>49</v>
      </c>
      <c r="CY43" t="s">
        <v>366</v>
      </c>
      <c r="CZ43" t="s">
        <v>367</v>
      </c>
      <c r="DJ43">
        <v>1</v>
      </c>
      <c r="DK43" s="123">
        <v>1</v>
      </c>
      <c r="DL43" t="s">
        <v>506</v>
      </c>
      <c r="DM43" t="s">
        <v>506</v>
      </c>
    </row>
    <row r="44" spans="1:119" s="144" customFormat="1">
      <c r="A44">
        <v>42</v>
      </c>
      <c r="B44" s="143">
        <v>114009661424</v>
      </c>
      <c r="C44" s="144">
        <v>420113149</v>
      </c>
      <c r="D44" s="145">
        <v>44662.561736111114</v>
      </c>
      <c r="E44" s="145">
        <v>44662.593078703707</v>
      </c>
      <c r="F44" s="144" t="s">
        <v>368</v>
      </c>
      <c r="K44" s="144" t="s">
        <v>25</v>
      </c>
      <c r="L44" s="144" t="s">
        <v>26</v>
      </c>
      <c r="N44" s="144" t="s">
        <v>369</v>
      </c>
      <c r="O44" s="144" t="s">
        <v>370</v>
      </c>
      <c r="P44" s="144" t="s">
        <v>69</v>
      </c>
      <c r="V44" s="144" t="s">
        <v>36</v>
      </c>
      <c r="AE44" s="144" t="s">
        <v>371</v>
      </c>
      <c r="AL44" s="144" t="s">
        <v>371</v>
      </c>
      <c r="AS44" s="144" t="s">
        <v>49</v>
      </c>
      <c r="AU44" s="144" t="s">
        <v>50</v>
      </c>
      <c r="BE44" s="144" t="s">
        <v>372</v>
      </c>
      <c r="BH44" s="144" t="s">
        <v>57</v>
      </c>
      <c r="BX44" s="144" t="s">
        <v>49</v>
      </c>
      <c r="CG44" s="144" t="s">
        <v>49</v>
      </c>
      <c r="CP44" s="144" t="s">
        <v>49</v>
      </c>
      <c r="CR44" s="144" t="s">
        <v>69</v>
      </c>
      <c r="CT44" s="144" t="s">
        <v>69</v>
      </c>
      <c r="CV44" s="144">
        <v>32</v>
      </c>
      <c r="CW44" s="144" t="s">
        <v>373</v>
      </c>
      <c r="CY44" s="144" t="s">
        <v>374</v>
      </c>
      <c r="CZ44" s="144" t="s">
        <v>375</v>
      </c>
      <c r="DJ44" s="144">
        <v>1</v>
      </c>
      <c r="DK44" s="146"/>
      <c r="DL44" s="146">
        <v>1</v>
      </c>
      <c r="DM44" s="144" t="s">
        <v>506</v>
      </c>
    </row>
    <row r="45" spans="1:119">
      <c r="A45">
        <v>43</v>
      </c>
      <c r="B45" s="53">
        <v>114009578743</v>
      </c>
      <c r="C45">
        <v>420113149</v>
      </c>
      <c r="D45" s="1">
        <v>44662.473020833335</v>
      </c>
      <c r="E45" s="1">
        <v>44662.500925925924</v>
      </c>
      <c r="F45" t="s">
        <v>377</v>
      </c>
      <c r="K45" t="s">
        <v>25</v>
      </c>
      <c r="N45">
        <v>275</v>
      </c>
      <c r="O45">
        <v>90</v>
      </c>
      <c r="P45" t="s">
        <v>69</v>
      </c>
      <c r="V45" t="s">
        <v>36</v>
      </c>
      <c r="Y45" t="s">
        <v>40</v>
      </c>
      <c r="AA45" t="s">
        <v>42</v>
      </c>
      <c r="AB45" t="s">
        <v>44</v>
      </c>
      <c r="AF45" t="s">
        <v>40</v>
      </c>
      <c r="AH45" t="s">
        <v>42</v>
      </c>
      <c r="AI45" t="s">
        <v>44</v>
      </c>
      <c r="AM45" t="s">
        <v>40</v>
      </c>
      <c r="AO45" t="s">
        <v>42</v>
      </c>
      <c r="AP45" t="s">
        <v>47</v>
      </c>
      <c r="AS45" t="s">
        <v>49</v>
      </c>
      <c r="AU45" t="s">
        <v>50</v>
      </c>
      <c r="AV45" t="s">
        <v>51</v>
      </c>
      <c r="AX45" t="s">
        <v>40</v>
      </c>
      <c r="AZ45" t="s">
        <v>42</v>
      </c>
      <c r="BA45" t="s">
        <v>47</v>
      </c>
      <c r="BH45" t="s">
        <v>57</v>
      </c>
      <c r="BQ45" t="s">
        <v>40</v>
      </c>
      <c r="BS45" t="s">
        <v>42</v>
      </c>
      <c r="BT45" t="s">
        <v>47</v>
      </c>
      <c r="BX45" t="s">
        <v>49</v>
      </c>
      <c r="CG45" t="s">
        <v>49</v>
      </c>
      <c r="CI45" t="s">
        <v>40</v>
      </c>
      <c r="CK45" t="s">
        <v>42</v>
      </c>
      <c r="CP45" t="s">
        <v>49</v>
      </c>
      <c r="CR45" t="s">
        <v>69</v>
      </c>
      <c r="CT45" t="s">
        <v>69</v>
      </c>
      <c r="CV45">
        <v>28</v>
      </c>
      <c r="CY45" t="s">
        <v>378</v>
      </c>
      <c r="CZ45" t="s">
        <v>379</v>
      </c>
      <c r="DJ45">
        <v>1</v>
      </c>
      <c r="DK45" s="123">
        <v>1</v>
      </c>
      <c r="DL45" t="s">
        <v>506</v>
      </c>
      <c r="DM45" t="s">
        <v>506</v>
      </c>
    </row>
    <row r="46" spans="1:119" s="144" customFormat="1">
      <c r="A46">
        <v>44</v>
      </c>
      <c r="B46" s="143">
        <v>114008559973</v>
      </c>
      <c r="C46" s="144">
        <v>420113149</v>
      </c>
      <c r="D46" s="145">
        <v>44659.47625</v>
      </c>
      <c r="E46" s="145">
        <v>44659.482592592591</v>
      </c>
      <c r="F46" s="144" t="s">
        <v>381</v>
      </c>
      <c r="K46" s="144" t="s">
        <v>25</v>
      </c>
      <c r="N46" s="144">
        <v>5</v>
      </c>
      <c r="O46" s="144">
        <v>5</v>
      </c>
      <c r="P46" s="144" t="s">
        <v>31</v>
      </c>
      <c r="Q46" s="144" t="s">
        <v>382</v>
      </c>
      <c r="V46" s="144" t="s">
        <v>36</v>
      </c>
      <c r="W46" s="144" t="s">
        <v>37</v>
      </c>
      <c r="Y46" s="144" t="s">
        <v>40</v>
      </c>
      <c r="Z46" s="144" t="s">
        <v>41</v>
      </c>
      <c r="AB46" s="144" t="s">
        <v>44</v>
      </c>
      <c r="AD46" s="144" t="s">
        <v>46</v>
      </c>
      <c r="AF46" s="144" t="s">
        <v>40</v>
      </c>
      <c r="AI46" s="144" t="s">
        <v>44</v>
      </c>
      <c r="AK46" s="144" t="s">
        <v>46</v>
      </c>
      <c r="AP46" s="144" t="s">
        <v>47</v>
      </c>
      <c r="AU46" s="144" t="s">
        <v>50</v>
      </c>
      <c r="AV46" s="144" t="s">
        <v>51</v>
      </c>
      <c r="AX46" s="144" t="s">
        <v>40</v>
      </c>
      <c r="BA46" s="144" t="s">
        <v>47</v>
      </c>
      <c r="BF46" s="144" t="s">
        <v>55</v>
      </c>
      <c r="BG46" s="144" t="s">
        <v>56</v>
      </c>
      <c r="BI46" s="144" t="s">
        <v>40</v>
      </c>
      <c r="BL46" s="144" t="s">
        <v>47</v>
      </c>
      <c r="BN46" s="144" t="s">
        <v>46</v>
      </c>
      <c r="BQ46" s="144" t="s">
        <v>40</v>
      </c>
      <c r="BT46" s="144" t="s">
        <v>47</v>
      </c>
      <c r="BZ46" s="144" t="s">
        <v>40</v>
      </c>
      <c r="CC46" s="144" t="s">
        <v>47</v>
      </c>
      <c r="CI46" s="144" t="s">
        <v>40</v>
      </c>
      <c r="CJ46" s="144" t="s">
        <v>41</v>
      </c>
      <c r="CL46" s="144" t="s">
        <v>47</v>
      </c>
      <c r="CR46" s="144" t="s">
        <v>69</v>
      </c>
      <c r="CT46" s="144" t="s">
        <v>69</v>
      </c>
      <c r="CV46" s="144">
        <v>47</v>
      </c>
      <c r="CW46" s="144">
        <v>47093</v>
      </c>
      <c r="CY46" s="144" t="s">
        <v>383</v>
      </c>
      <c r="CZ46" s="144" t="s">
        <v>384</v>
      </c>
      <c r="DJ46" s="144">
        <v>1</v>
      </c>
      <c r="DK46" s="146"/>
      <c r="DL46" s="146">
        <v>1</v>
      </c>
      <c r="DM46" s="144" t="s">
        <v>506</v>
      </c>
    </row>
    <row r="47" spans="1:119" s="144" customFormat="1">
      <c r="A47">
        <v>45</v>
      </c>
      <c r="B47" s="143">
        <v>114008185220</v>
      </c>
      <c r="C47" s="144">
        <v>420113149</v>
      </c>
      <c r="D47" s="145">
        <v>44658.79378472222</v>
      </c>
      <c r="E47" s="145">
        <v>44658.803819444445</v>
      </c>
      <c r="F47" s="144" t="s">
        <v>386</v>
      </c>
      <c r="K47" s="144" t="s">
        <v>25</v>
      </c>
      <c r="L47" s="144" t="s">
        <v>26</v>
      </c>
      <c r="N47" s="144">
        <v>80</v>
      </c>
      <c r="O47" s="144">
        <v>13</v>
      </c>
      <c r="P47" s="144" t="s">
        <v>31</v>
      </c>
      <c r="Q47" s="144" t="s">
        <v>387</v>
      </c>
      <c r="R47" s="144" t="s">
        <v>32</v>
      </c>
      <c r="T47" s="144" t="s">
        <v>34</v>
      </c>
      <c r="V47" s="144" t="s">
        <v>36</v>
      </c>
      <c r="W47" s="144" t="s">
        <v>37</v>
      </c>
      <c r="Y47" s="144" t="s">
        <v>40</v>
      </c>
      <c r="Z47" s="144" t="s">
        <v>41</v>
      </c>
      <c r="AA47" s="144" t="s">
        <v>42</v>
      </c>
      <c r="AB47" s="144" t="s">
        <v>44</v>
      </c>
      <c r="AD47" s="144" t="s">
        <v>46</v>
      </c>
      <c r="AF47" s="144" t="s">
        <v>40</v>
      </c>
      <c r="AG47" s="144" t="s">
        <v>41</v>
      </c>
      <c r="AI47" s="144" t="s">
        <v>44</v>
      </c>
      <c r="AM47" s="144" t="s">
        <v>40</v>
      </c>
      <c r="AN47" s="144" t="s">
        <v>41</v>
      </c>
      <c r="AP47" s="144" t="s">
        <v>47</v>
      </c>
      <c r="AQ47" s="144" t="s">
        <v>46</v>
      </c>
      <c r="AU47" s="144" t="s">
        <v>50</v>
      </c>
      <c r="AV47" s="144" t="s">
        <v>51</v>
      </c>
      <c r="AX47" s="144" t="s">
        <v>40</v>
      </c>
      <c r="AY47" s="144" t="s">
        <v>41</v>
      </c>
      <c r="BA47" s="144" t="s">
        <v>47</v>
      </c>
      <c r="BC47" s="144" t="s">
        <v>46</v>
      </c>
      <c r="BF47" s="144" t="s">
        <v>55</v>
      </c>
      <c r="BG47" s="144" t="s">
        <v>56</v>
      </c>
      <c r="BI47" s="144" t="s">
        <v>40</v>
      </c>
      <c r="BJ47" s="144" t="s">
        <v>41</v>
      </c>
      <c r="BL47" s="144" t="s">
        <v>47</v>
      </c>
      <c r="BN47" s="144" t="s">
        <v>46</v>
      </c>
      <c r="BQ47" s="144" t="s">
        <v>40</v>
      </c>
      <c r="BR47" s="144" t="s">
        <v>41</v>
      </c>
      <c r="BT47" s="144" t="s">
        <v>47</v>
      </c>
      <c r="BV47" s="144" t="s">
        <v>46</v>
      </c>
      <c r="BZ47" s="144" t="s">
        <v>40</v>
      </c>
      <c r="CA47" s="144" t="s">
        <v>41</v>
      </c>
      <c r="CC47" s="144" t="s">
        <v>47</v>
      </c>
      <c r="CE47" s="144" t="s">
        <v>46</v>
      </c>
      <c r="CI47" s="144" t="s">
        <v>40</v>
      </c>
      <c r="CJ47" s="144" t="s">
        <v>41</v>
      </c>
      <c r="CL47" s="144" t="s">
        <v>47</v>
      </c>
      <c r="CN47" s="144" t="s">
        <v>46</v>
      </c>
      <c r="CR47" s="144" t="s">
        <v>58</v>
      </c>
      <c r="CS47" s="144" t="s">
        <v>388</v>
      </c>
      <c r="CT47" s="144" t="s">
        <v>69</v>
      </c>
      <c r="CV47" s="144">
        <v>53</v>
      </c>
      <c r="CW47" s="144" t="s">
        <v>389</v>
      </c>
      <c r="CY47" s="144" t="s">
        <v>390</v>
      </c>
      <c r="CZ47" s="144" t="s">
        <v>391</v>
      </c>
      <c r="DJ47" s="144">
        <v>1</v>
      </c>
      <c r="DK47" s="146"/>
      <c r="DL47" s="146">
        <v>1</v>
      </c>
      <c r="DM47" s="144" t="s">
        <v>506</v>
      </c>
    </row>
    <row r="48" spans="1:119">
      <c r="A48">
        <v>46</v>
      </c>
      <c r="B48" s="53">
        <v>114008048717</v>
      </c>
      <c r="C48">
        <v>420113149</v>
      </c>
      <c r="D48" s="1">
        <v>44658.616944444446</v>
      </c>
      <c r="E48" s="1">
        <v>44658.626435185186</v>
      </c>
      <c r="F48" t="s">
        <v>393</v>
      </c>
      <c r="K48" t="s">
        <v>25</v>
      </c>
      <c r="L48" t="s">
        <v>26</v>
      </c>
      <c r="M48" t="s">
        <v>27</v>
      </c>
      <c r="N48" t="s">
        <v>394</v>
      </c>
      <c r="O48" t="s">
        <v>395</v>
      </c>
      <c r="P48" t="s">
        <v>31</v>
      </c>
      <c r="Q48" t="s">
        <v>396</v>
      </c>
      <c r="R48" t="s">
        <v>32</v>
      </c>
      <c r="V48" t="s">
        <v>36</v>
      </c>
      <c r="W48" t="s">
        <v>37</v>
      </c>
      <c r="AB48" t="s">
        <v>44</v>
      </c>
      <c r="AD48" t="s">
        <v>46</v>
      </c>
      <c r="AI48" t="s">
        <v>44</v>
      </c>
      <c r="AK48" t="s">
        <v>46</v>
      </c>
      <c r="AP48" t="s">
        <v>47</v>
      </c>
      <c r="AQ48" t="s">
        <v>46</v>
      </c>
      <c r="AS48" t="s">
        <v>49</v>
      </c>
      <c r="AU48" t="s">
        <v>50</v>
      </c>
      <c r="AV48" t="s">
        <v>51</v>
      </c>
      <c r="AX48" t="s">
        <v>40</v>
      </c>
      <c r="BA48" t="s">
        <v>47</v>
      </c>
      <c r="BC48" t="s">
        <v>46</v>
      </c>
      <c r="BD48" t="s">
        <v>54</v>
      </c>
      <c r="BF48" t="s">
        <v>55</v>
      </c>
      <c r="BG48" t="s">
        <v>56</v>
      </c>
      <c r="BI48" t="s">
        <v>40</v>
      </c>
      <c r="BL48" t="s">
        <v>47</v>
      </c>
      <c r="BN48" t="s">
        <v>46</v>
      </c>
      <c r="BQ48" t="s">
        <v>40</v>
      </c>
      <c r="BR48" t="s">
        <v>41</v>
      </c>
      <c r="BT48" t="s">
        <v>47</v>
      </c>
      <c r="BV48" t="s">
        <v>46</v>
      </c>
      <c r="BX48" t="s">
        <v>49</v>
      </c>
      <c r="BZ48" t="s">
        <v>40</v>
      </c>
      <c r="CA48" t="s">
        <v>41</v>
      </c>
      <c r="CC48" t="s">
        <v>47</v>
      </c>
      <c r="CE48" t="s">
        <v>46</v>
      </c>
      <c r="CG48" t="s">
        <v>49</v>
      </c>
      <c r="CH48" t="s">
        <v>397</v>
      </c>
      <c r="CI48" t="s">
        <v>40</v>
      </c>
      <c r="CJ48" t="s">
        <v>41</v>
      </c>
      <c r="CL48" t="s">
        <v>47</v>
      </c>
      <c r="CN48" t="s">
        <v>46</v>
      </c>
      <c r="CP48" t="s">
        <v>49</v>
      </c>
      <c r="CR48" t="s">
        <v>58</v>
      </c>
      <c r="CS48" t="s">
        <v>398</v>
      </c>
      <c r="CT48" t="s">
        <v>58</v>
      </c>
      <c r="CU48" t="s">
        <v>399</v>
      </c>
      <c r="CV48" t="s">
        <v>400</v>
      </c>
      <c r="CY48" t="s">
        <v>401</v>
      </c>
      <c r="CZ48" t="s">
        <v>402</v>
      </c>
      <c r="DJ48">
        <v>1</v>
      </c>
      <c r="DK48" s="123">
        <v>1</v>
      </c>
      <c r="DL48" t="s">
        <v>506</v>
      </c>
      <c r="DM48" t="s">
        <v>506</v>
      </c>
    </row>
    <row r="49" spans="1:118">
      <c r="A49">
        <v>47</v>
      </c>
      <c r="B49" s="53">
        <v>114007775572</v>
      </c>
      <c r="C49">
        <v>420113149</v>
      </c>
      <c r="D49" s="1">
        <v>44658.321805555555</v>
      </c>
      <c r="E49" s="1">
        <v>44658.349548611113</v>
      </c>
      <c r="F49" t="s">
        <v>404</v>
      </c>
      <c r="K49" t="s">
        <v>25</v>
      </c>
      <c r="L49" t="s">
        <v>26</v>
      </c>
      <c r="N49">
        <v>1700</v>
      </c>
      <c r="O49">
        <v>1700</v>
      </c>
      <c r="P49" t="s">
        <v>69</v>
      </c>
      <c r="S49" t="s">
        <v>33</v>
      </c>
      <c r="T49" t="s">
        <v>34</v>
      </c>
      <c r="W49" t="s">
        <v>37</v>
      </c>
      <c r="Y49" t="s">
        <v>40</v>
      </c>
      <c r="Z49" t="s">
        <v>41</v>
      </c>
      <c r="AB49" t="s">
        <v>44</v>
      </c>
      <c r="AD49" t="s">
        <v>46</v>
      </c>
      <c r="AF49" t="s">
        <v>40</v>
      </c>
      <c r="AG49" t="s">
        <v>41</v>
      </c>
      <c r="AI49" t="s">
        <v>44</v>
      </c>
      <c r="AK49" t="s">
        <v>46</v>
      </c>
      <c r="AM49" t="s">
        <v>40</v>
      </c>
      <c r="AN49" t="s">
        <v>41</v>
      </c>
      <c r="AP49" t="s">
        <v>47</v>
      </c>
      <c r="AQ49" t="s">
        <v>46</v>
      </c>
      <c r="AR49" t="s">
        <v>48</v>
      </c>
      <c r="AS49" t="s">
        <v>49</v>
      </c>
      <c r="AU49" t="s">
        <v>50</v>
      </c>
      <c r="AV49" t="s">
        <v>51</v>
      </c>
      <c r="BA49" t="s">
        <v>47</v>
      </c>
      <c r="BD49" t="s">
        <v>54</v>
      </c>
      <c r="BE49" t="s">
        <v>405</v>
      </c>
      <c r="BF49" t="s">
        <v>55</v>
      </c>
      <c r="BG49" t="s">
        <v>56</v>
      </c>
      <c r="BL49" t="s">
        <v>47</v>
      </c>
      <c r="BO49" t="s">
        <v>54</v>
      </c>
      <c r="BP49" t="s">
        <v>405</v>
      </c>
      <c r="BQ49" t="s">
        <v>40</v>
      </c>
      <c r="BT49" t="s">
        <v>47</v>
      </c>
      <c r="BV49" t="s">
        <v>46</v>
      </c>
      <c r="BW49" t="s">
        <v>48</v>
      </c>
      <c r="CC49" t="s">
        <v>47</v>
      </c>
      <c r="CD49" t="s">
        <v>53</v>
      </c>
      <c r="CF49" t="s">
        <v>48</v>
      </c>
      <c r="CL49" t="s">
        <v>47</v>
      </c>
      <c r="CP49" t="s">
        <v>49</v>
      </c>
      <c r="CQ49" t="s">
        <v>405</v>
      </c>
      <c r="CR49" t="s">
        <v>58</v>
      </c>
      <c r="CS49" t="s">
        <v>406</v>
      </c>
      <c r="CT49" t="s">
        <v>58</v>
      </c>
      <c r="CU49" t="s">
        <v>407</v>
      </c>
      <c r="CV49">
        <v>26</v>
      </c>
      <c r="CY49" t="s">
        <v>408</v>
      </c>
      <c r="CZ49" t="s">
        <v>409</v>
      </c>
      <c r="DJ49">
        <v>1</v>
      </c>
      <c r="DK49" s="123">
        <v>1</v>
      </c>
      <c r="DL49" t="s">
        <v>506</v>
      </c>
      <c r="DM49" t="s">
        <v>506</v>
      </c>
    </row>
    <row r="50" spans="1:118">
      <c r="A50">
        <v>48</v>
      </c>
      <c r="B50" s="53">
        <v>114007284600</v>
      </c>
      <c r="C50">
        <v>420113149</v>
      </c>
      <c r="D50" s="1">
        <v>44657.538726851853</v>
      </c>
      <c r="E50" s="1">
        <v>44657.545497685183</v>
      </c>
      <c r="F50" t="s">
        <v>411</v>
      </c>
      <c r="K50" t="s">
        <v>25</v>
      </c>
      <c r="L50" t="s">
        <v>26</v>
      </c>
      <c r="N50">
        <v>160</v>
      </c>
      <c r="P50" t="s">
        <v>69</v>
      </c>
      <c r="V50" t="s">
        <v>36</v>
      </c>
      <c r="W50" t="s">
        <v>37</v>
      </c>
      <c r="Y50" t="s">
        <v>40</v>
      </c>
      <c r="Z50" t="s">
        <v>41</v>
      </c>
      <c r="AB50" t="s">
        <v>44</v>
      </c>
      <c r="AF50" t="s">
        <v>40</v>
      </c>
      <c r="AG50" t="s">
        <v>41</v>
      </c>
      <c r="AI50" t="s">
        <v>44</v>
      </c>
      <c r="AM50" t="s">
        <v>40</v>
      </c>
      <c r="AN50" t="s">
        <v>41</v>
      </c>
      <c r="AP50" t="s">
        <v>47</v>
      </c>
      <c r="AU50" t="s">
        <v>50</v>
      </c>
      <c r="AV50" t="s">
        <v>51</v>
      </c>
      <c r="AX50" t="s">
        <v>40</v>
      </c>
      <c r="AY50" t="s">
        <v>41</v>
      </c>
      <c r="BA50" t="s">
        <v>47</v>
      </c>
      <c r="BG50" t="s">
        <v>56</v>
      </c>
      <c r="BP50" t="s">
        <v>412</v>
      </c>
      <c r="BQ50" t="s">
        <v>40</v>
      </c>
      <c r="BR50" t="s">
        <v>41</v>
      </c>
      <c r="BT50" t="s">
        <v>47</v>
      </c>
      <c r="BZ50" t="s">
        <v>40</v>
      </c>
      <c r="CA50" t="s">
        <v>41</v>
      </c>
      <c r="CI50" t="s">
        <v>40</v>
      </c>
      <c r="CL50" t="s">
        <v>47</v>
      </c>
      <c r="CR50" t="s">
        <v>69</v>
      </c>
      <c r="CT50" t="s">
        <v>69</v>
      </c>
      <c r="CV50">
        <v>72</v>
      </c>
      <c r="CY50" t="s">
        <v>413</v>
      </c>
      <c r="CZ50" t="s">
        <v>414</v>
      </c>
      <c r="DJ50">
        <v>1</v>
      </c>
      <c r="DK50" s="123">
        <v>1</v>
      </c>
      <c r="DL50" t="s">
        <v>506</v>
      </c>
      <c r="DM50" t="s">
        <v>506</v>
      </c>
    </row>
    <row r="51" spans="1:118">
      <c r="A51">
        <v>49</v>
      </c>
      <c r="B51" s="53">
        <v>114007232236</v>
      </c>
      <c r="C51">
        <v>420113149</v>
      </c>
      <c r="D51" s="1">
        <v>44657.473807870374</v>
      </c>
      <c r="E51" s="1">
        <v>44657.490787037037</v>
      </c>
      <c r="F51" t="s">
        <v>416</v>
      </c>
      <c r="K51" t="s">
        <v>25</v>
      </c>
      <c r="N51">
        <v>260</v>
      </c>
      <c r="O51">
        <v>90</v>
      </c>
      <c r="P51" t="s">
        <v>69</v>
      </c>
      <c r="V51" t="s">
        <v>36</v>
      </c>
      <c r="W51" t="s">
        <v>37</v>
      </c>
      <c r="Y51" t="s">
        <v>40</v>
      </c>
      <c r="Z51" t="s">
        <v>41</v>
      </c>
      <c r="AA51" t="s">
        <v>42</v>
      </c>
      <c r="AB51" t="s">
        <v>44</v>
      </c>
      <c r="AD51" t="s">
        <v>46</v>
      </c>
      <c r="AF51" t="s">
        <v>40</v>
      </c>
      <c r="AG51" t="s">
        <v>41</v>
      </c>
      <c r="AH51" t="s">
        <v>42</v>
      </c>
      <c r="AI51" t="s">
        <v>44</v>
      </c>
      <c r="AK51" t="s">
        <v>46</v>
      </c>
      <c r="AP51" t="s">
        <v>47</v>
      </c>
      <c r="AQ51" t="s">
        <v>46</v>
      </c>
      <c r="AS51" t="s">
        <v>49</v>
      </c>
      <c r="AU51" t="s">
        <v>50</v>
      </c>
      <c r="AV51" t="s">
        <v>51</v>
      </c>
      <c r="AX51" t="s">
        <v>40</v>
      </c>
      <c r="AZ51" t="s">
        <v>42</v>
      </c>
      <c r="BA51" t="s">
        <v>47</v>
      </c>
      <c r="BC51" t="s">
        <v>46</v>
      </c>
      <c r="BF51" t="s">
        <v>55</v>
      </c>
      <c r="BG51" t="s">
        <v>56</v>
      </c>
      <c r="BI51" t="s">
        <v>40</v>
      </c>
      <c r="BL51" t="s">
        <v>47</v>
      </c>
      <c r="BN51" t="s">
        <v>46</v>
      </c>
      <c r="BQ51" t="s">
        <v>40</v>
      </c>
      <c r="BT51" t="s">
        <v>47</v>
      </c>
      <c r="BV51" t="s">
        <v>46</v>
      </c>
      <c r="BX51" t="s">
        <v>49</v>
      </c>
      <c r="BZ51" t="s">
        <v>40</v>
      </c>
      <c r="CC51" t="s">
        <v>47</v>
      </c>
      <c r="CE51" t="s">
        <v>46</v>
      </c>
      <c r="CG51" t="s">
        <v>49</v>
      </c>
      <c r="CI51" t="s">
        <v>40</v>
      </c>
      <c r="CL51" t="s">
        <v>47</v>
      </c>
      <c r="CP51" t="s">
        <v>49</v>
      </c>
      <c r="CR51" t="s">
        <v>58</v>
      </c>
      <c r="CS51" t="s">
        <v>417</v>
      </c>
      <c r="CT51" t="s">
        <v>69</v>
      </c>
      <c r="CV51">
        <v>45</v>
      </c>
      <c r="CY51" t="s">
        <v>418</v>
      </c>
      <c r="CZ51" t="s">
        <v>419</v>
      </c>
      <c r="DJ51">
        <v>1</v>
      </c>
      <c r="DK51" s="123">
        <v>1</v>
      </c>
      <c r="DL51" t="s">
        <v>506</v>
      </c>
      <c r="DM51" t="s">
        <v>506</v>
      </c>
    </row>
    <row r="52" spans="1:118">
      <c r="A52" s="21">
        <v>50</v>
      </c>
      <c r="B52" s="133">
        <v>114007121293</v>
      </c>
      <c r="C52" s="21">
        <v>420113149</v>
      </c>
      <c r="D52" s="134">
        <v>44657.366678240738</v>
      </c>
      <c r="E52" s="134">
        <v>44657.393379629626</v>
      </c>
      <c r="F52" s="21" t="s">
        <v>420</v>
      </c>
      <c r="G52" s="21"/>
      <c r="H52" s="21"/>
      <c r="I52" s="21"/>
      <c r="J52" s="21"/>
      <c r="K52" s="21" t="s">
        <v>25</v>
      </c>
      <c r="L52" s="21" t="s">
        <v>26</v>
      </c>
      <c r="M52" s="21"/>
      <c r="N52" s="21">
        <v>90</v>
      </c>
      <c r="O52" s="21">
        <v>125</v>
      </c>
      <c r="P52" s="21" t="s">
        <v>69</v>
      </c>
      <c r="Q52" s="21"/>
      <c r="R52" s="21"/>
      <c r="S52" s="21" t="s">
        <v>33</v>
      </c>
      <c r="T52" s="21"/>
      <c r="U52" s="21"/>
      <c r="V52" s="21"/>
      <c r="W52" s="21"/>
      <c r="X52" s="21"/>
      <c r="Y52" s="21"/>
      <c r="Z52" s="21"/>
      <c r="AA52" s="21"/>
      <c r="AB52" s="21"/>
      <c r="AC52" s="21"/>
      <c r="AD52" s="21" t="s">
        <v>46</v>
      </c>
      <c r="AE52" s="21"/>
      <c r="AF52" s="21" t="s">
        <v>40</v>
      </c>
      <c r="AG52" s="21"/>
      <c r="AH52" s="21"/>
      <c r="AI52" s="21" t="s">
        <v>44</v>
      </c>
      <c r="AJ52" s="21"/>
      <c r="AK52" s="21" t="s">
        <v>46</v>
      </c>
      <c r="AL52" s="21"/>
      <c r="AM52" s="21" t="s">
        <v>40</v>
      </c>
      <c r="AN52" s="21"/>
      <c r="AO52" s="21"/>
      <c r="AP52" s="21"/>
      <c r="AQ52" s="21" t="s">
        <v>46</v>
      </c>
      <c r="AR52" s="21"/>
      <c r="AS52" s="21" t="s">
        <v>49</v>
      </c>
      <c r="AT52" s="21"/>
      <c r="AU52" s="21"/>
      <c r="AV52" s="21"/>
      <c r="AW52" s="21" t="s">
        <v>52</v>
      </c>
      <c r="AX52" s="21" t="s">
        <v>40</v>
      </c>
      <c r="AY52" s="21"/>
      <c r="AZ52" s="21"/>
      <c r="BA52" s="21" t="s">
        <v>47</v>
      </c>
      <c r="BB52" s="21" t="s">
        <v>53</v>
      </c>
      <c r="BC52" s="21" t="s">
        <v>46</v>
      </c>
      <c r="BD52" s="21"/>
      <c r="BE52" s="21"/>
      <c r="BF52" s="21"/>
      <c r="BG52" s="21"/>
      <c r="BH52" s="21"/>
      <c r="BI52" s="21" t="s">
        <v>40</v>
      </c>
      <c r="BJ52" s="21"/>
      <c r="BK52" s="21"/>
      <c r="BL52" s="21"/>
      <c r="BM52" s="21" t="s">
        <v>53</v>
      </c>
      <c r="BN52" s="21" t="s">
        <v>46</v>
      </c>
      <c r="BO52" s="21"/>
      <c r="BP52" s="21"/>
      <c r="BQ52" s="21" t="s">
        <v>40</v>
      </c>
      <c r="BR52" s="21"/>
      <c r="BS52" s="21"/>
      <c r="BT52" s="21" t="s">
        <v>47</v>
      </c>
      <c r="BU52" s="21" t="s">
        <v>53</v>
      </c>
      <c r="BV52" s="21" t="s">
        <v>46</v>
      </c>
      <c r="BW52" s="21"/>
      <c r="BX52" s="21"/>
      <c r="BY52" s="21"/>
      <c r="BZ52" s="21" t="s">
        <v>40</v>
      </c>
      <c r="CA52" s="21"/>
      <c r="CB52" s="21"/>
      <c r="CC52" s="21" t="s">
        <v>47</v>
      </c>
      <c r="CD52" s="21" t="s">
        <v>53</v>
      </c>
      <c r="CE52" s="21" t="s">
        <v>46</v>
      </c>
      <c r="CF52" s="21"/>
      <c r="CG52" s="21"/>
      <c r="CH52" s="21"/>
      <c r="CI52" s="21" t="s">
        <v>40</v>
      </c>
      <c r="CJ52" s="21"/>
      <c r="CK52" s="21"/>
      <c r="CL52" s="21" t="s">
        <v>47</v>
      </c>
      <c r="CM52" s="21" t="s">
        <v>53</v>
      </c>
      <c r="CN52" s="21" t="s">
        <v>46</v>
      </c>
      <c r="CO52" s="21"/>
      <c r="CP52" s="21"/>
      <c r="CQ52" s="21"/>
      <c r="CR52" s="21" t="s">
        <v>58</v>
      </c>
      <c r="CS52" s="21" t="s">
        <v>422</v>
      </c>
      <c r="CT52" s="21" t="s">
        <v>69</v>
      </c>
      <c r="CU52" s="21"/>
      <c r="CV52" s="21">
        <v>47000</v>
      </c>
      <c r="CW52" s="21"/>
      <c r="CX52" s="21"/>
      <c r="CY52" s="21" t="s">
        <v>423</v>
      </c>
      <c r="CZ52" s="21" t="s">
        <v>424</v>
      </c>
      <c r="DA52" s="21"/>
      <c r="DB52" s="21"/>
      <c r="DC52" s="21"/>
      <c r="DD52" s="21"/>
      <c r="DE52" s="21"/>
      <c r="DF52" s="21"/>
      <c r="DG52" s="21"/>
      <c r="DH52" s="21"/>
      <c r="DI52" s="21"/>
      <c r="DJ52" s="21">
        <v>1</v>
      </c>
      <c r="DK52" s="135">
        <v>1</v>
      </c>
      <c r="DL52" s="21" t="s">
        <v>506</v>
      </c>
      <c r="DM52" s="21" t="s">
        <v>506</v>
      </c>
      <c r="DN52" s="21">
        <v>1</v>
      </c>
    </row>
    <row r="53" spans="1:118">
      <c r="A53" s="21">
        <v>51</v>
      </c>
      <c r="B53" s="133">
        <v>114007044639</v>
      </c>
      <c r="C53" s="21">
        <v>420113149</v>
      </c>
      <c r="D53" s="134">
        <v>44657.307685185187</v>
      </c>
      <c r="E53" s="134">
        <v>44657.319247685184</v>
      </c>
      <c r="F53" s="21" t="s">
        <v>498</v>
      </c>
      <c r="G53" s="21"/>
      <c r="H53" s="21"/>
      <c r="I53" s="21"/>
      <c r="J53" s="21"/>
      <c r="K53" s="21" t="s">
        <v>25</v>
      </c>
      <c r="L53" s="21"/>
      <c r="M53" s="21"/>
      <c r="N53" s="21">
        <v>750</v>
      </c>
      <c r="O53" s="21">
        <v>550</v>
      </c>
      <c r="P53" s="21" t="s">
        <v>69</v>
      </c>
      <c r="Q53" s="21"/>
      <c r="R53" s="21"/>
      <c r="S53" s="21" t="s">
        <v>33</v>
      </c>
      <c r="T53" s="21"/>
      <c r="U53" s="21"/>
      <c r="V53" s="21"/>
      <c r="W53" s="21"/>
      <c r="X53" s="21"/>
      <c r="Y53" s="21"/>
      <c r="Z53" s="21"/>
      <c r="AA53" s="21" t="s">
        <v>42</v>
      </c>
      <c r="AB53" s="21" t="s">
        <v>44</v>
      </c>
      <c r="AC53" s="21"/>
      <c r="AD53" s="21"/>
      <c r="AE53" s="21"/>
      <c r="AF53" s="21"/>
      <c r="AG53" s="21"/>
      <c r="AH53" s="21"/>
      <c r="AI53" s="21" t="s">
        <v>44</v>
      </c>
      <c r="AJ53" s="21"/>
      <c r="AK53" s="21"/>
      <c r="AL53" s="21"/>
      <c r="AM53" s="21"/>
      <c r="AN53" s="21"/>
      <c r="AO53" s="21"/>
      <c r="AP53" s="21" t="s">
        <v>47</v>
      </c>
      <c r="AQ53" s="21"/>
      <c r="AR53" s="21"/>
      <c r="AS53" s="21"/>
      <c r="AT53" s="21"/>
      <c r="AU53" s="21"/>
      <c r="AV53" s="21"/>
      <c r="AW53" s="21" t="s">
        <v>52</v>
      </c>
      <c r="AX53" s="21"/>
      <c r="AY53" s="21"/>
      <c r="AZ53" s="21"/>
      <c r="BA53" s="21"/>
      <c r="BB53" s="21"/>
      <c r="BC53" s="21"/>
      <c r="BD53" s="21"/>
      <c r="BE53" s="21"/>
      <c r="BF53" s="21"/>
      <c r="BG53" s="21"/>
      <c r="BH53" s="21" t="s">
        <v>57</v>
      </c>
      <c r="BI53" s="21"/>
      <c r="BJ53" s="21"/>
      <c r="BK53" s="21"/>
      <c r="BL53" s="21"/>
      <c r="BM53" s="21"/>
      <c r="BN53" s="21"/>
      <c r="BO53" s="21"/>
      <c r="BP53" s="21"/>
      <c r="BQ53" s="21"/>
      <c r="BR53" s="21"/>
      <c r="BS53" s="21"/>
      <c r="BT53" s="21" t="s">
        <v>47</v>
      </c>
      <c r="BU53" s="21"/>
      <c r="BV53" s="21"/>
      <c r="BW53" s="21"/>
      <c r="BX53" s="21"/>
      <c r="BY53" s="21"/>
      <c r="BZ53" s="21"/>
      <c r="CA53" s="21"/>
      <c r="CB53" s="21"/>
      <c r="CC53" s="21" t="s">
        <v>47</v>
      </c>
      <c r="CD53" s="21"/>
      <c r="CE53" s="21"/>
      <c r="CF53" s="21"/>
      <c r="CG53" s="21"/>
      <c r="CH53" s="21"/>
      <c r="CI53" s="21"/>
      <c r="CJ53" s="21"/>
      <c r="CK53" s="21"/>
      <c r="CL53" s="21" t="s">
        <v>47</v>
      </c>
      <c r="CM53" s="21"/>
      <c r="CN53" s="21"/>
      <c r="CO53" s="21"/>
      <c r="CP53" s="21"/>
      <c r="CQ53" s="21"/>
      <c r="CR53" s="21" t="s">
        <v>69</v>
      </c>
      <c r="CS53" s="21"/>
      <c r="CT53" s="21" t="s">
        <v>69</v>
      </c>
      <c r="CU53" s="21"/>
      <c r="CV53" s="21">
        <v>18</v>
      </c>
      <c r="CW53" s="21"/>
      <c r="CX53" s="21"/>
      <c r="CY53" s="21"/>
      <c r="CZ53" s="21"/>
      <c r="DA53" s="21"/>
      <c r="DB53" s="21"/>
      <c r="DC53" s="21"/>
      <c r="DD53" s="21"/>
      <c r="DE53" s="21"/>
      <c r="DF53" s="21"/>
      <c r="DG53" s="21"/>
      <c r="DH53" s="21"/>
      <c r="DI53" s="21"/>
      <c r="DJ53" s="21">
        <v>1</v>
      </c>
      <c r="DK53" s="135">
        <v>1</v>
      </c>
      <c r="DL53" s="21" t="s">
        <v>506</v>
      </c>
      <c r="DM53" s="21" t="s">
        <v>506</v>
      </c>
      <c r="DN53" s="21">
        <v>1</v>
      </c>
    </row>
    <row r="54" spans="1:118" s="144" customFormat="1">
      <c r="A54">
        <v>52</v>
      </c>
      <c r="B54" s="143">
        <v>114006745059</v>
      </c>
      <c r="C54" s="144">
        <v>420113149</v>
      </c>
      <c r="D54" s="145">
        <v>44656.827870370369</v>
      </c>
      <c r="E54" s="145">
        <v>44656.844421296293</v>
      </c>
      <c r="F54" s="144" t="s">
        <v>426</v>
      </c>
      <c r="K54" s="144" t="s">
        <v>25</v>
      </c>
      <c r="L54" s="144" t="s">
        <v>26</v>
      </c>
      <c r="M54" s="144" t="s">
        <v>27</v>
      </c>
      <c r="N54" s="144">
        <v>80</v>
      </c>
      <c r="O54" s="144">
        <v>20</v>
      </c>
      <c r="P54" s="144" t="s">
        <v>69</v>
      </c>
      <c r="V54" s="144" t="s">
        <v>36</v>
      </c>
      <c r="W54" s="144" t="s">
        <v>37</v>
      </c>
      <c r="AB54" s="144" t="s">
        <v>44</v>
      </c>
      <c r="AD54" s="144" t="s">
        <v>46</v>
      </c>
      <c r="AI54" s="144" t="s">
        <v>44</v>
      </c>
      <c r="AK54" s="144" t="s">
        <v>46</v>
      </c>
      <c r="AP54" s="144" t="s">
        <v>47</v>
      </c>
      <c r="AQ54" s="144" t="s">
        <v>46</v>
      </c>
      <c r="AR54" s="144" t="s">
        <v>48</v>
      </c>
      <c r="AS54" s="144" t="s">
        <v>49</v>
      </c>
      <c r="AU54" s="144" t="s">
        <v>50</v>
      </c>
      <c r="AV54" s="144" t="s">
        <v>51</v>
      </c>
      <c r="BA54" s="144" t="s">
        <v>47</v>
      </c>
      <c r="BB54" s="144" t="s">
        <v>53</v>
      </c>
      <c r="BC54" s="144" t="s">
        <v>46</v>
      </c>
      <c r="BF54" s="144" t="s">
        <v>55</v>
      </c>
      <c r="BG54" s="144" t="s">
        <v>56</v>
      </c>
      <c r="BL54" s="144" t="s">
        <v>47</v>
      </c>
      <c r="BM54" s="144" t="s">
        <v>53</v>
      </c>
      <c r="BN54" s="144" t="s">
        <v>46</v>
      </c>
      <c r="BT54" s="144" t="s">
        <v>47</v>
      </c>
      <c r="BU54" s="144" t="s">
        <v>53</v>
      </c>
      <c r="BV54" s="144" t="s">
        <v>46</v>
      </c>
      <c r="BW54" s="144" t="s">
        <v>48</v>
      </c>
      <c r="BX54" s="144" t="s">
        <v>49</v>
      </c>
      <c r="CC54" s="144" t="s">
        <v>47</v>
      </c>
      <c r="CD54" s="144" t="s">
        <v>53</v>
      </c>
      <c r="CE54" s="144" t="s">
        <v>46</v>
      </c>
      <c r="CF54" s="144" t="s">
        <v>48</v>
      </c>
      <c r="CG54" s="144" t="s">
        <v>49</v>
      </c>
      <c r="CO54" s="144" t="s">
        <v>48</v>
      </c>
      <c r="CR54" s="144" t="s">
        <v>58</v>
      </c>
      <c r="CS54" s="144" t="s">
        <v>427</v>
      </c>
      <c r="CT54" s="144" t="s">
        <v>69</v>
      </c>
      <c r="CW54" s="144">
        <v>37067</v>
      </c>
      <c r="CY54" s="144" t="s">
        <v>428</v>
      </c>
      <c r="CZ54" s="144" t="s">
        <v>429</v>
      </c>
      <c r="DJ54" s="144">
        <v>1</v>
      </c>
      <c r="DK54" s="144" t="s">
        <v>506</v>
      </c>
      <c r="DL54" s="146">
        <v>1</v>
      </c>
      <c r="DM54" s="144" t="s">
        <v>506</v>
      </c>
    </row>
    <row r="55" spans="1:118">
      <c r="A55">
        <v>53</v>
      </c>
      <c r="B55" s="53">
        <v>114006676752</v>
      </c>
      <c r="C55">
        <v>420113149</v>
      </c>
      <c r="D55" s="1">
        <v>44656.707766203705</v>
      </c>
      <c r="E55" s="1">
        <v>44656.728483796294</v>
      </c>
      <c r="F55" t="s">
        <v>432</v>
      </c>
      <c r="K55" t="s">
        <v>25</v>
      </c>
      <c r="N55">
        <v>33</v>
      </c>
      <c r="O55">
        <v>33</v>
      </c>
      <c r="P55" t="s">
        <v>69</v>
      </c>
      <c r="W55" t="s">
        <v>37</v>
      </c>
      <c r="X55" t="s">
        <v>433</v>
      </c>
      <c r="Y55" t="s">
        <v>40</v>
      </c>
      <c r="Z55" t="s">
        <v>41</v>
      </c>
      <c r="AB55" t="s">
        <v>44</v>
      </c>
      <c r="AC55" t="s">
        <v>45</v>
      </c>
      <c r="AF55" t="s">
        <v>40</v>
      </c>
      <c r="AG55" t="s">
        <v>41</v>
      </c>
      <c r="AI55" t="s">
        <v>44</v>
      </c>
      <c r="AJ55" t="s">
        <v>45</v>
      </c>
      <c r="AM55" t="s">
        <v>40</v>
      </c>
      <c r="AN55" t="s">
        <v>41</v>
      </c>
      <c r="AP55" t="s">
        <v>47</v>
      </c>
      <c r="AQ55" t="s">
        <v>46</v>
      </c>
      <c r="AR55" t="s">
        <v>48</v>
      </c>
      <c r="BF55" s="24"/>
      <c r="BQ55" t="s">
        <v>40</v>
      </c>
      <c r="BT55" t="s">
        <v>47</v>
      </c>
      <c r="BZ55" t="s">
        <v>40</v>
      </c>
      <c r="CC55" t="s">
        <v>47</v>
      </c>
      <c r="CD55" t="s">
        <v>53</v>
      </c>
      <c r="CP55" t="s">
        <v>49</v>
      </c>
      <c r="CQ55" t="s">
        <v>434</v>
      </c>
      <c r="CR55" t="s">
        <v>58</v>
      </c>
      <c r="CS55" t="s">
        <v>435</v>
      </c>
      <c r="CT55" t="s">
        <v>69</v>
      </c>
      <c r="CV55">
        <v>15</v>
      </c>
      <c r="CY55" t="s">
        <v>436</v>
      </c>
      <c r="CZ55" t="s">
        <v>437</v>
      </c>
      <c r="DJ55">
        <v>1</v>
      </c>
      <c r="DK55" s="123">
        <v>1</v>
      </c>
      <c r="DL55" t="s">
        <v>506</v>
      </c>
      <c r="DM55" t="s">
        <v>506</v>
      </c>
    </row>
    <row r="56" spans="1:118">
      <c r="A56">
        <v>54</v>
      </c>
      <c r="B56" s="53">
        <v>114006657030</v>
      </c>
      <c r="C56">
        <v>420113149</v>
      </c>
      <c r="D56" s="1">
        <v>44656.698923611111</v>
      </c>
      <c r="E56" s="1">
        <v>44656.701180555552</v>
      </c>
      <c r="F56" t="s">
        <v>438</v>
      </c>
      <c r="K56" t="s">
        <v>25</v>
      </c>
      <c r="L56" t="s">
        <v>26</v>
      </c>
      <c r="N56">
        <v>45</v>
      </c>
      <c r="O56">
        <v>45</v>
      </c>
      <c r="P56" t="s">
        <v>31</v>
      </c>
      <c r="Q56" t="s">
        <v>439</v>
      </c>
      <c r="V56" t="s">
        <v>36</v>
      </c>
      <c r="W56" t="s">
        <v>37</v>
      </c>
      <c r="Y56" t="s">
        <v>40</v>
      </c>
      <c r="Z56" t="s">
        <v>41</v>
      </c>
      <c r="AD56" t="s">
        <v>46</v>
      </c>
      <c r="AF56" t="s">
        <v>40</v>
      </c>
      <c r="AG56" t="s">
        <v>41</v>
      </c>
      <c r="AK56" t="s">
        <v>46</v>
      </c>
      <c r="AM56" t="s">
        <v>40</v>
      </c>
      <c r="AN56" t="s">
        <v>41</v>
      </c>
      <c r="AQ56" t="s">
        <v>46</v>
      </c>
      <c r="AS56" t="s">
        <v>49</v>
      </c>
      <c r="AW56" t="s">
        <v>52</v>
      </c>
      <c r="BH56" t="s">
        <v>57</v>
      </c>
      <c r="BQ56" t="s">
        <v>40</v>
      </c>
      <c r="BR56" t="s">
        <v>41</v>
      </c>
      <c r="BV56" t="s">
        <v>46</v>
      </c>
      <c r="BX56" t="s">
        <v>49</v>
      </c>
      <c r="CE56" t="s">
        <v>46</v>
      </c>
      <c r="CG56" t="s">
        <v>49</v>
      </c>
      <c r="CN56" t="s">
        <v>46</v>
      </c>
      <c r="CP56" t="s">
        <v>49</v>
      </c>
      <c r="CR56" t="s">
        <v>69</v>
      </c>
      <c r="CT56" t="s">
        <v>69</v>
      </c>
      <c r="CV56">
        <v>11</v>
      </c>
      <c r="CW56">
        <v>11001</v>
      </c>
      <c r="CY56" t="s">
        <v>440</v>
      </c>
      <c r="CZ56" t="s">
        <v>441</v>
      </c>
      <c r="DJ56">
        <v>1</v>
      </c>
      <c r="DK56" s="123">
        <v>1</v>
      </c>
      <c r="DM56" t="s">
        <v>506</v>
      </c>
    </row>
    <row r="57" spans="1:118" s="144" customFormat="1">
      <c r="A57">
        <v>55</v>
      </c>
      <c r="B57" s="143">
        <v>114006648275</v>
      </c>
      <c r="C57" s="144">
        <v>420113149</v>
      </c>
      <c r="D57" s="145">
        <v>44656.663136574076</v>
      </c>
      <c r="E57" s="145">
        <v>44656.690243055556</v>
      </c>
      <c r="F57" s="144" t="s">
        <v>443</v>
      </c>
      <c r="K57" s="144" t="s">
        <v>25</v>
      </c>
      <c r="L57" s="144" t="s">
        <v>26</v>
      </c>
      <c r="M57" s="144" t="s">
        <v>27</v>
      </c>
      <c r="N57" s="144">
        <v>19</v>
      </c>
      <c r="O57" s="144">
        <v>19</v>
      </c>
      <c r="P57" s="144" t="s">
        <v>31</v>
      </c>
      <c r="Q57" s="144" t="s">
        <v>445</v>
      </c>
      <c r="R57" s="144" t="s">
        <v>32</v>
      </c>
      <c r="S57" s="144" t="s">
        <v>33</v>
      </c>
      <c r="T57" s="144" t="s">
        <v>34</v>
      </c>
      <c r="V57" s="144" t="s">
        <v>36</v>
      </c>
      <c r="X57" s="144" t="s">
        <v>446</v>
      </c>
      <c r="AE57" s="144" t="s">
        <v>447</v>
      </c>
      <c r="AL57" s="144" t="s">
        <v>448</v>
      </c>
      <c r="AP57" s="144" t="s">
        <v>47</v>
      </c>
      <c r="AT57" s="144" t="s">
        <v>449</v>
      </c>
      <c r="AU57" s="144" t="s">
        <v>50</v>
      </c>
      <c r="AV57" s="144" t="s">
        <v>51</v>
      </c>
      <c r="BE57" s="144" t="s">
        <v>450</v>
      </c>
      <c r="BF57" s="144" t="s">
        <v>55</v>
      </c>
      <c r="BG57" s="144" t="s">
        <v>56</v>
      </c>
      <c r="BP57" s="144" t="s">
        <v>451</v>
      </c>
      <c r="BY57" s="144" t="s">
        <v>452</v>
      </c>
      <c r="CH57" s="144" t="s">
        <v>453</v>
      </c>
      <c r="CQ57" s="144" t="s">
        <v>454</v>
      </c>
      <c r="CR57" s="144" t="s">
        <v>58</v>
      </c>
      <c r="CS57" s="144" t="s">
        <v>455</v>
      </c>
      <c r="CT57" s="144" t="s">
        <v>58</v>
      </c>
      <c r="CU57" s="144" t="s">
        <v>456</v>
      </c>
      <c r="CV57" s="144" t="s">
        <v>457</v>
      </c>
      <c r="CW57" s="144" t="s">
        <v>458</v>
      </c>
      <c r="CY57" s="144" t="s">
        <v>459</v>
      </c>
      <c r="CZ57" s="144" t="s">
        <v>460</v>
      </c>
      <c r="DJ57" s="144">
        <v>1</v>
      </c>
      <c r="DK57" s="146"/>
      <c r="DL57" s="146">
        <v>1</v>
      </c>
      <c r="DM57" s="144" t="s">
        <v>506</v>
      </c>
    </row>
    <row r="58" spans="1:118">
      <c r="A58">
        <v>56</v>
      </c>
      <c r="B58" s="53">
        <v>114006637023</v>
      </c>
      <c r="C58">
        <v>420113149</v>
      </c>
      <c r="D58" s="1">
        <v>44656.64130787037</v>
      </c>
      <c r="E58" s="1">
        <v>44656.67628472222</v>
      </c>
      <c r="F58" t="s">
        <v>462</v>
      </c>
      <c r="K58" t="s">
        <v>25</v>
      </c>
      <c r="L58" t="s">
        <v>26</v>
      </c>
      <c r="M58" t="s">
        <v>27</v>
      </c>
      <c r="N58" t="s">
        <v>463</v>
      </c>
      <c r="O58" t="s">
        <v>464</v>
      </c>
      <c r="P58" t="s">
        <v>31</v>
      </c>
      <c r="Q58" t="s">
        <v>465</v>
      </c>
      <c r="R58" t="s">
        <v>32</v>
      </c>
      <c r="V58" t="s">
        <v>36</v>
      </c>
      <c r="W58" t="s">
        <v>37</v>
      </c>
      <c r="X58" t="s">
        <v>466</v>
      </c>
      <c r="Y58" t="s">
        <v>40</v>
      </c>
      <c r="Z58" t="s">
        <v>41</v>
      </c>
      <c r="AA58" t="s">
        <v>42</v>
      </c>
      <c r="AB58" t="s">
        <v>44</v>
      </c>
      <c r="AD58" t="s">
        <v>46</v>
      </c>
      <c r="AF58" t="s">
        <v>40</v>
      </c>
      <c r="AI58" t="s">
        <v>44</v>
      </c>
      <c r="AK58" t="s">
        <v>46</v>
      </c>
      <c r="AM58" t="s">
        <v>40</v>
      </c>
      <c r="AP58" t="s">
        <v>47</v>
      </c>
      <c r="AQ58" t="s">
        <v>46</v>
      </c>
      <c r="AS58" t="s">
        <v>49</v>
      </c>
      <c r="AU58" t="s">
        <v>50</v>
      </c>
      <c r="AX58" t="s">
        <v>40</v>
      </c>
      <c r="AY58" t="s">
        <v>41</v>
      </c>
      <c r="BA58" t="s">
        <v>47</v>
      </c>
      <c r="BH58" t="s">
        <v>57</v>
      </c>
      <c r="BQ58" t="s">
        <v>40</v>
      </c>
      <c r="BR58" t="s">
        <v>41</v>
      </c>
      <c r="BT58" t="s">
        <v>47</v>
      </c>
      <c r="BZ58" t="s">
        <v>40</v>
      </c>
      <c r="CI58" t="s">
        <v>40</v>
      </c>
      <c r="CR58" t="s">
        <v>58</v>
      </c>
      <c r="CS58" t="s">
        <v>467</v>
      </c>
      <c r="CT58" t="s">
        <v>58</v>
      </c>
      <c r="CU58" t="s">
        <v>468</v>
      </c>
      <c r="CV58">
        <v>44</v>
      </c>
      <c r="CW58" t="s">
        <v>469</v>
      </c>
      <c r="CY58" t="s">
        <v>470</v>
      </c>
      <c r="CZ58" t="s">
        <v>471</v>
      </c>
      <c r="DJ58">
        <v>1</v>
      </c>
      <c r="DK58" s="123">
        <v>1</v>
      </c>
      <c r="DM58" t="s">
        <v>506</v>
      </c>
    </row>
    <row r="59" spans="1:118">
      <c r="A59">
        <v>57</v>
      </c>
      <c r="B59" s="53">
        <v>114006634683</v>
      </c>
      <c r="C59">
        <v>420113149</v>
      </c>
      <c r="D59" s="1">
        <v>44656.646655092591</v>
      </c>
      <c r="E59" s="1">
        <v>44656.673368055555</v>
      </c>
      <c r="F59" t="s">
        <v>473</v>
      </c>
      <c r="K59" t="s">
        <v>25</v>
      </c>
      <c r="N59">
        <v>84</v>
      </c>
      <c r="O59" t="s">
        <v>594</v>
      </c>
      <c r="P59" t="s">
        <v>31</v>
      </c>
      <c r="Q59" t="s">
        <v>476</v>
      </c>
      <c r="S59" t="s">
        <v>33</v>
      </c>
      <c r="W59" t="s">
        <v>37</v>
      </c>
      <c r="AB59" t="s">
        <v>44</v>
      </c>
      <c r="AD59" t="s">
        <v>46</v>
      </c>
      <c r="AE59" t="s">
        <v>477</v>
      </c>
      <c r="AI59" t="s">
        <v>44</v>
      </c>
      <c r="AK59" t="s">
        <v>46</v>
      </c>
      <c r="AL59" t="s">
        <v>477</v>
      </c>
      <c r="AP59" t="s">
        <v>47</v>
      </c>
      <c r="AQ59" t="s">
        <v>46</v>
      </c>
      <c r="AT59" t="s">
        <v>477</v>
      </c>
      <c r="AU59" t="s">
        <v>50</v>
      </c>
      <c r="AV59" t="s">
        <v>51</v>
      </c>
      <c r="BA59" t="s">
        <v>47</v>
      </c>
      <c r="BE59" t="s">
        <v>477</v>
      </c>
      <c r="BF59" t="s">
        <v>55</v>
      </c>
      <c r="BG59" t="s">
        <v>56</v>
      </c>
      <c r="BL59" t="s">
        <v>47</v>
      </c>
      <c r="BP59" t="s">
        <v>478</v>
      </c>
      <c r="BT59" t="s">
        <v>47</v>
      </c>
      <c r="BV59" t="s">
        <v>46</v>
      </c>
      <c r="BY59" t="s">
        <v>477</v>
      </c>
      <c r="CC59" t="s">
        <v>47</v>
      </c>
      <c r="CE59" t="s">
        <v>46</v>
      </c>
      <c r="CH59" t="s">
        <v>477</v>
      </c>
      <c r="CL59" t="s">
        <v>47</v>
      </c>
      <c r="CN59" t="s">
        <v>46</v>
      </c>
      <c r="CQ59" t="s">
        <v>477</v>
      </c>
      <c r="CR59" t="s">
        <v>69</v>
      </c>
      <c r="CT59" t="s">
        <v>58</v>
      </c>
      <c r="CU59" t="s">
        <v>479</v>
      </c>
      <c r="CV59">
        <v>53</v>
      </c>
      <c r="CY59" t="s">
        <v>480</v>
      </c>
      <c r="CZ59" t="s">
        <v>481</v>
      </c>
      <c r="DJ59">
        <v>1</v>
      </c>
      <c r="DK59" s="123">
        <v>1</v>
      </c>
      <c r="DL59" t="s">
        <v>506</v>
      </c>
      <c r="DM59" t="s">
        <v>506</v>
      </c>
    </row>
    <row r="60" spans="1:118">
      <c r="A60">
        <v>58</v>
      </c>
      <c r="B60" s="53">
        <v>114006632536</v>
      </c>
      <c r="C60">
        <v>420113149</v>
      </c>
      <c r="D60" s="1">
        <v>44656.657280092593</v>
      </c>
      <c r="E60" s="1">
        <v>44656.670763888891</v>
      </c>
      <c r="F60" t="s">
        <v>483</v>
      </c>
      <c r="K60" t="s">
        <v>25</v>
      </c>
      <c r="L60" t="s">
        <v>26</v>
      </c>
      <c r="N60">
        <v>60</v>
      </c>
      <c r="O60">
        <v>50</v>
      </c>
      <c r="P60" t="s">
        <v>31</v>
      </c>
      <c r="Q60" t="s">
        <v>484</v>
      </c>
      <c r="V60" t="s">
        <v>36</v>
      </c>
      <c r="W60" t="s">
        <v>37</v>
      </c>
      <c r="AB60" t="s">
        <v>44</v>
      </c>
      <c r="AD60" t="s">
        <v>46</v>
      </c>
      <c r="AI60" t="s">
        <v>44</v>
      </c>
      <c r="AK60" t="s">
        <v>46</v>
      </c>
      <c r="AP60" t="s">
        <v>47</v>
      </c>
      <c r="AQ60" t="s">
        <v>46</v>
      </c>
      <c r="AS60" t="s">
        <v>49</v>
      </c>
      <c r="AU60" t="s">
        <v>50</v>
      </c>
      <c r="AV60" t="s">
        <v>51</v>
      </c>
      <c r="BA60" t="s">
        <v>47</v>
      </c>
      <c r="BC60" t="s">
        <v>46</v>
      </c>
      <c r="BH60" t="s">
        <v>57</v>
      </c>
      <c r="BT60" t="s">
        <v>47</v>
      </c>
      <c r="BV60" t="s">
        <v>46</v>
      </c>
      <c r="BX60" t="s">
        <v>49</v>
      </c>
      <c r="CC60" t="s">
        <v>47</v>
      </c>
      <c r="CE60" t="s">
        <v>46</v>
      </c>
      <c r="CG60" t="s">
        <v>49</v>
      </c>
      <c r="CL60" t="s">
        <v>47</v>
      </c>
      <c r="CN60" t="s">
        <v>46</v>
      </c>
      <c r="CP60" t="s">
        <v>49</v>
      </c>
      <c r="CR60" t="s">
        <v>58</v>
      </c>
      <c r="CS60" t="s">
        <v>485</v>
      </c>
      <c r="CT60" t="s">
        <v>69</v>
      </c>
      <c r="CV60" t="s">
        <v>307</v>
      </c>
      <c r="CY60" t="s">
        <v>486</v>
      </c>
      <c r="CZ60" t="s">
        <v>487</v>
      </c>
      <c r="DJ60">
        <v>1</v>
      </c>
      <c r="DK60" s="123">
        <v>1</v>
      </c>
      <c r="DL60" t="s">
        <v>506</v>
      </c>
      <c r="DM60" t="s">
        <v>506</v>
      </c>
    </row>
    <row r="61" spans="1:118" s="104" customFormat="1" ht="13.5" customHeight="1">
      <c r="A61" s="104">
        <v>59</v>
      </c>
      <c r="B61" s="118">
        <v>114006611536</v>
      </c>
      <c r="C61" s="104">
        <v>420113149</v>
      </c>
      <c r="D61" s="119">
        <v>44656.632326388892</v>
      </c>
      <c r="E61" s="119">
        <v>44656.647488425922</v>
      </c>
      <c r="F61" s="104" t="s">
        <v>272</v>
      </c>
      <c r="K61" s="104" t="s">
        <v>25</v>
      </c>
      <c r="L61" s="104" t="s">
        <v>26</v>
      </c>
      <c r="N61" s="104">
        <v>2600</v>
      </c>
      <c r="O61" s="104">
        <v>948</v>
      </c>
      <c r="P61" s="104" t="s">
        <v>69</v>
      </c>
      <c r="R61" s="104" t="s">
        <v>32</v>
      </c>
      <c r="W61" s="104" t="s">
        <v>37</v>
      </c>
      <c r="AB61" s="104" t="s">
        <v>44</v>
      </c>
      <c r="AC61" s="104" t="s">
        <v>45</v>
      </c>
      <c r="AD61" s="104" t="s">
        <v>46</v>
      </c>
      <c r="AF61" s="104" t="s">
        <v>40</v>
      </c>
      <c r="AH61" s="104" t="s">
        <v>42</v>
      </c>
      <c r="AI61" s="104" t="s">
        <v>44</v>
      </c>
      <c r="AK61" s="104" t="s">
        <v>46</v>
      </c>
      <c r="AM61" s="104" t="s">
        <v>40</v>
      </c>
      <c r="AO61" s="104" t="s">
        <v>42</v>
      </c>
      <c r="AP61" s="104" t="s">
        <v>47</v>
      </c>
      <c r="AQ61" s="104" t="s">
        <v>46</v>
      </c>
      <c r="AR61" s="104" t="s">
        <v>48</v>
      </c>
      <c r="AS61" s="104" t="s">
        <v>49</v>
      </c>
      <c r="AU61" s="104" t="s">
        <v>50</v>
      </c>
      <c r="AV61" s="104" t="s">
        <v>51</v>
      </c>
      <c r="AX61" s="104" t="s">
        <v>40</v>
      </c>
      <c r="AZ61" s="104" t="s">
        <v>42</v>
      </c>
      <c r="BA61" s="104" t="s">
        <v>47</v>
      </c>
      <c r="BC61" s="104" t="s">
        <v>46</v>
      </c>
      <c r="BF61" s="104" t="s">
        <v>55</v>
      </c>
      <c r="BG61" s="104" t="s">
        <v>56</v>
      </c>
      <c r="BI61" s="104" t="s">
        <v>40</v>
      </c>
      <c r="BK61" s="104" t="s">
        <v>42</v>
      </c>
      <c r="BL61" s="104" t="s">
        <v>47</v>
      </c>
      <c r="BN61" s="104" t="s">
        <v>46</v>
      </c>
      <c r="BQ61" s="104" t="s">
        <v>40</v>
      </c>
      <c r="BS61" s="104" t="s">
        <v>42</v>
      </c>
      <c r="BT61" s="104" t="s">
        <v>47</v>
      </c>
      <c r="BV61" s="104" t="s">
        <v>46</v>
      </c>
      <c r="BW61" s="104" t="s">
        <v>48</v>
      </c>
      <c r="BX61" s="104" t="s">
        <v>49</v>
      </c>
      <c r="BZ61" s="104" t="s">
        <v>40</v>
      </c>
      <c r="CC61" s="104" t="s">
        <v>47</v>
      </c>
      <c r="CI61" s="104" t="s">
        <v>40</v>
      </c>
      <c r="CK61" s="104" t="s">
        <v>42</v>
      </c>
      <c r="CL61" s="104" t="s">
        <v>47</v>
      </c>
      <c r="CN61" s="104" t="s">
        <v>46</v>
      </c>
      <c r="CO61" s="104" t="s">
        <v>48</v>
      </c>
      <c r="CP61" s="104" t="s">
        <v>49</v>
      </c>
      <c r="CR61" s="104" t="s">
        <v>58</v>
      </c>
      <c r="CS61" s="104" t="s">
        <v>507</v>
      </c>
      <c r="CT61" s="104" t="s">
        <v>69</v>
      </c>
      <c r="CV61" s="104">
        <v>17</v>
      </c>
      <c r="CY61" s="104" t="s">
        <v>508</v>
      </c>
      <c r="CZ61" s="104" t="s">
        <v>509</v>
      </c>
      <c r="DJ61">
        <v>1</v>
      </c>
      <c r="DK61" s="150">
        <v>1</v>
      </c>
      <c r="DL61" s="104" t="s">
        <v>506</v>
      </c>
      <c r="DM61" s="104" t="s">
        <v>506</v>
      </c>
    </row>
    <row r="62" spans="1:118">
      <c r="DJ62">
        <f>SUM(DJ3:DJ61)</f>
        <v>59</v>
      </c>
      <c r="DK62">
        <f>SUM(DK3:DK61)-DK36</f>
        <v>41</v>
      </c>
      <c r="DL62">
        <f>SUM(DL3:DL61)</f>
        <v>16</v>
      </c>
      <c r="DM62">
        <f>SUM(DM3:DM61)</f>
        <v>1</v>
      </c>
      <c r="DN62">
        <f>SUM(DN3:DN61)</f>
        <v>4</v>
      </c>
    </row>
  </sheetData>
  <autoFilter ref="B2:CZ61" xr:uid="{0E0B27AD-D85E-4F4E-8E09-2CF0430388A0}"/>
  <dataConsolidate>
    <dataRefs count="1">
      <dataRef ref="D3:F61" sheet="Individual Resp Analysis"/>
    </dataRefs>
  </dataConsolidate>
  <hyperlinks>
    <hyperlink ref="CZ10" r:id="rId1" xr:uid="{B583D221-F69C-41D2-A6A1-24B81C49AB6D}"/>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B6BA5-BFBB-4567-BDF4-FA1782617FDF}">
  <dimension ref="A1:DN14"/>
  <sheetViews>
    <sheetView workbookViewId="0">
      <selection activeCell="M15" sqref="M15"/>
    </sheetView>
  </sheetViews>
  <sheetFormatPr defaultRowHeight="14.5"/>
  <cols>
    <col min="3" max="3" width="13.08984375" customWidth="1"/>
  </cols>
  <sheetData>
    <row r="1" spans="1:118" s="2" customFormat="1" ht="14">
      <c r="A1" s="2" t="s">
        <v>614</v>
      </c>
      <c r="B1" s="2" t="s">
        <v>613</v>
      </c>
      <c r="C1" s="2" t="s">
        <v>0</v>
      </c>
      <c r="D1" s="2" t="s">
        <v>1</v>
      </c>
      <c r="E1" s="2" t="s">
        <v>2</v>
      </c>
      <c r="F1" s="2" t="s">
        <v>3</v>
      </c>
      <c r="G1" s="2" t="s">
        <v>4</v>
      </c>
      <c r="H1" s="2" t="s">
        <v>593</v>
      </c>
      <c r="I1" s="2" t="s">
        <v>5</v>
      </c>
      <c r="J1" s="2" t="s">
        <v>6</v>
      </c>
      <c r="K1" s="2" t="s">
        <v>7</v>
      </c>
      <c r="L1" s="2" t="s">
        <v>8</v>
      </c>
      <c r="O1" s="2" t="s">
        <v>9</v>
      </c>
      <c r="Q1" s="2" t="s">
        <v>10</v>
      </c>
      <c r="S1" s="2" t="s">
        <v>11</v>
      </c>
      <c r="Z1" s="2" t="s">
        <v>12</v>
      </c>
      <c r="AG1" s="2" t="s">
        <v>13</v>
      </c>
      <c r="AN1" s="2" t="s">
        <v>14</v>
      </c>
      <c r="AV1" s="2" t="s">
        <v>15</v>
      </c>
      <c r="AY1" s="2" t="s">
        <v>16</v>
      </c>
      <c r="BG1" s="2" t="s">
        <v>17</v>
      </c>
      <c r="BJ1" s="2" t="s">
        <v>18</v>
      </c>
      <c r="BR1" s="2" t="s">
        <v>19</v>
      </c>
      <c r="CA1" s="2" t="s">
        <v>20</v>
      </c>
      <c r="CJ1" s="2" t="s">
        <v>21</v>
      </c>
      <c r="CS1" s="2" t="s">
        <v>22</v>
      </c>
      <c r="CU1" s="2" t="s">
        <v>23</v>
      </c>
      <c r="CW1" s="2" t="s">
        <v>24</v>
      </c>
    </row>
    <row r="2" spans="1:118" s="2" customFormat="1" ht="14">
      <c r="L2" s="2" t="s">
        <v>25</v>
      </c>
      <c r="M2" s="2" t="s">
        <v>26</v>
      </c>
      <c r="N2" s="2" t="s">
        <v>27</v>
      </c>
      <c r="O2" s="2" t="s">
        <v>28</v>
      </c>
      <c r="P2" s="2" t="s">
        <v>29</v>
      </c>
      <c r="Q2" s="2" t="s">
        <v>30</v>
      </c>
      <c r="R2" s="2" t="s">
        <v>31</v>
      </c>
      <c r="S2" s="2" t="s">
        <v>32</v>
      </c>
      <c r="T2" s="2" t="s">
        <v>33</v>
      </c>
      <c r="U2" s="2" t="s">
        <v>34</v>
      </c>
      <c r="V2" s="2" t="s">
        <v>35</v>
      </c>
      <c r="W2" s="2" t="s">
        <v>36</v>
      </c>
      <c r="X2" s="2" t="s">
        <v>37</v>
      </c>
      <c r="Y2" s="2" t="s">
        <v>38</v>
      </c>
      <c r="Z2" s="2" t="s">
        <v>40</v>
      </c>
      <c r="AA2" s="2" t="s">
        <v>41</v>
      </c>
      <c r="AB2" s="2" t="s">
        <v>42</v>
      </c>
      <c r="AC2" s="2" t="s">
        <v>44</v>
      </c>
      <c r="AD2" s="2" t="s">
        <v>45</v>
      </c>
      <c r="AE2" s="2" t="s">
        <v>46</v>
      </c>
      <c r="AF2" s="2" t="s">
        <v>38</v>
      </c>
      <c r="AG2" s="2" t="s">
        <v>40</v>
      </c>
      <c r="AH2" s="2" t="s">
        <v>41</v>
      </c>
      <c r="AI2" s="2" t="s">
        <v>42</v>
      </c>
      <c r="AJ2" s="2" t="s">
        <v>44</v>
      </c>
      <c r="AK2" s="2" t="s">
        <v>45</v>
      </c>
      <c r="AL2" s="2" t="s">
        <v>46</v>
      </c>
      <c r="AM2" s="2" t="s">
        <v>38</v>
      </c>
      <c r="AN2" s="2" t="s">
        <v>40</v>
      </c>
      <c r="AO2" s="2" t="s">
        <v>41</v>
      </c>
      <c r="AP2" s="2" t="s">
        <v>42</v>
      </c>
      <c r="AQ2" s="2" t="s">
        <v>47</v>
      </c>
      <c r="AR2" s="2" t="s">
        <v>46</v>
      </c>
      <c r="AS2" s="2" t="s">
        <v>48</v>
      </c>
      <c r="AT2" s="2" t="s">
        <v>49</v>
      </c>
      <c r="AU2" s="2" t="s">
        <v>38</v>
      </c>
      <c r="AV2" s="2" t="s">
        <v>50</v>
      </c>
      <c r="AW2" s="2" t="s">
        <v>51</v>
      </c>
      <c r="AX2" s="2" t="s">
        <v>52</v>
      </c>
      <c r="AY2" s="2" t="s">
        <v>40</v>
      </c>
      <c r="AZ2" s="2" t="s">
        <v>41</v>
      </c>
      <c r="BA2" s="2" t="s">
        <v>42</v>
      </c>
      <c r="BB2" s="2" t="s">
        <v>47</v>
      </c>
      <c r="BC2" s="2" t="s">
        <v>53</v>
      </c>
      <c r="BD2" s="2" t="s">
        <v>46</v>
      </c>
      <c r="BE2" s="2" t="s">
        <v>54</v>
      </c>
      <c r="BF2" s="2" t="s">
        <v>38</v>
      </c>
      <c r="BG2" s="2" t="s">
        <v>55</v>
      </c>
      <c r="BH2" s="2" t="s">
        <v>56</v>
      </c>
      <c r="BI2" s="2" t="s">
        <v>57</v>
      </c>
      <c r="BJ2" s="2" t="s">
        <v>40</v>
      </c>
      <c r="BK2" s="2" t="s">
        <v>41</v>
      </c>
      <c r="BL2" s="2" t="s">
        <v>42</v>
      </c>
      <c r="BM2" s="2" t="s">
        <v>47</v>
      </c>
      <c r="BN2" s="2" t="s">
        <v>53</v>
      </c>
      <c r="BO2" s="2" t="s">
        <v>46</v>
      </c>
      <c r="BP2" s="2" t="s">
        <v>54</v>
      </c>
      <c r="BQ2" s="2" t="s">
        <v>38</v>
      </c>
      <c r="BR2" s="2" t="s">
        <v>40</v>
      </c>
      <c r="BS2" s="2" t="s">
        <v>41</v>
      </c>
      <c r="BT2" s="2" t="s">
        <v>42</v>
      </c>
      <c r="BU2" s="2" t="s">
        <v>47</v>
      </c>
      <c r="BV2" s="2" t="s">
        <v>53</v>
      </c>
      <c r="BW2" s="2" t="s">
        <v>46</v>
      </c>
      <c r="BX2" s="2" t="s">
        <v>48</v>
      </c>
      <c r="BY2" s="2" t="s">
        <v>49</v>
      </c>
      <c r="BZ2" s="2" t="s">
        <v>38</v>
      </c>
      <c r="CA2" s="2" t="s">
        <v>40</v>
      </c>
      <c r="CB2" s="2" t="s">
        <v>41</v>
      </c>
      <c r="CC2" s="2" t="s">
        <v>42</v>
      </c>
      <c r="CD2" s="2" t="s">
        <v>47</v>
      </c>
      <c r="CE2" s="2" t="s">
        <v>53</v>
      </c>
      <c r="CF2" s="2" t="s">
        <v>46</v>
      </c>
      <c r="CG2" s="2" t="s">
        <v>48</v>
      </c>
      <c r="CH2" s="2" t="s">
        <v>49</v>
      </c>
      <c r="CI2" s="2" t="s">
        <v>38</v>
      </c>
      <c r="CJ2" s="2" t="s">
        <v>40</v>
      </c>
      <c r="CK2" s="2" t="s">
        <v>41</v>
      </c>
      <c r="CL2" s="2" t="s">
        <v>42</v>
      </c>
      <c r="CM2" s="2" t="s">
        <v>47</v>
      </c>
      <c r="CN2" s="2" t="s">
        <v>53</v>
      </c>
      <c r="CO2" s="2" t="s">
        <v>46</v>
      </c>
      <c r="CP2" s="2" t="s">
        <v>48</v>
      </c>
      <c r="CQ2" s="2" t="s">
        <v>49</v>
      </c>
      <c r="CR2" s="2" t="s">
        <v>38</v>
      </c>
      <c r="CS2" s="2" t="s">
        <v>30</v>
      </c>
      <c r="CT2" s="2" t="s">
        <v>58</v>
      </c>
      <c r="CU2" s="2" t="s">
        <v>30</v>
      </c>
      <c r="CV2" s="2" t="s">
        <v>58</v>
      </c>
      <c r="CW2" s="2" t="s">
        <v>59</v>
      </c>
      <c r="CX2" s="2" t="s">
        <v>60</v>
      </c>
      <c r="CY2" s="2" t="s">
        <v>61</v>
      </c>
      <c r="CZ2" s="2" t="s">
        <v>62</v>
      </c>
      <c r="DA2" s="2" t="s">
        <v>63</v>
      </c>
    </row>
    <row r="3" spans="1:118">
      <c r="A3" t="s">
        <v>616</v>
      </c>
      <c r="B3" t="s">
        <v>619</v>
      </c>
      <c r="C3" s="53">
        <v>114006676752</v>
      </c>
      <c r="D3">
        <v>420113149</v>
      </c>
      <c r="E3" s="1">
        <v>44656.707766203705</v>
      </c>
      <c r="F3" s="1">
        <v>44656.728483796294</v>
      </c>
      <c r="G3" t="s">
        <v>432</v>
      </c>
      <c r="L3" t="s">
        <v>25</v>
      </c>
      <c r="P3">
        <v>33</v>
      </c>
      <c r="Q3" t="s">
        <v>69</v>
      </c>
      <c r="S3" s="16"/>
      <c r="T3" s="16"/>
      <c r="U3" s="16"/>
      <c r="V3" s="16"/>
      <c r="W3" s="16"/>
      <c r="X3" s="16" t="s">
        <v>37</v>
      </c>
      <c r="Y3" s="16" t="s">
        <v>433</v>
      </c>
      <c r="Z3" s="36" t="s">
        <v>40</v>
      </c>
      <c r="AA3" s="36" t="s">
        <v>41</v>
      </c>
      <c r="AB3" s="36"/>
      <c r="AC3" s="36" t="s">
        <v>44</v>
      </c>
      <c r="AD3" s="36" t="s">
        <v>45</v>
      </c>
      <c r="AE3" s="36"/>
      <c r="AF3" s="36"/>
      <c r="AG3" s="21" t="s">
        <v>40</v>
      </c>
      <c r="AH3" s="21" t="s">
        <v>41</v>
      </c>
      <c r="AI3" s="21"/>
      <c r="AJ3" s="21" t="s">
        <v>44</v>
      </c>
      <c r="AK3" s="21" t="s">
        <v>45</v>
      </c>
      <c r="AL3" s="21"/>
      <c r="AM3" s="21"/>
      <c r="AN3" s="24" t="s">
        <v>40</v>
      </c>
      <c r="AO3" s="24" t="s">
        <v>41</v>
      </c>
      <c r="AP3" s="24"/>
      <c r="AQ3" s="24" t="s">
        <v>47</v>
      </c>
      <c r="AR3" s="24" t="s">
        <v>46</v>
      </c>
      <c r="AS3" s="24" t="s">
        <v>48</v>
      </c>
      <c r="AT3" s="24"/>
      <c r="AU3" s="24"/>
      <c r="AX3" s="6" t="s">
        <v>99</v>
      </c>
      <c r="AY3" s="46"/>
      <c r="AZ3" s="46"/>
      <c r="BA3" s="46"/>
      <c r="BB3" s="46"/>
      <c r="BC3" s="46"/>
      <c r="BD3" s="46"/>
      <c r="BE3" s="46"/>
      <c r="BF3" s="46"/>
      <c r="BI3" s="6" t="s">
        <v>99</v>
      </c>
      <c r="BJ3" s="49"/>
      <c r="BK3" s="49"/>
      <c r="BL3" s="49"/>
      <c r="BM3" s="49"/>
      <c r="BN3" s="49"/>
      <c r="BO3" s="49"/>
      <c r="BP3" s="49"/>
      <c r="BQ3" s="49"/>
      <c r="BR3" t="s">
        <v>40</v>
      </c>
      <c r="BU3" t="s">
        <v>47</v>
      </c>
      <c r="CA3" s="62" t="s">
        <v>40</v>
      </c>
      <c r="CB3" s="62"/>
      <c r="CC3" s="62"/>
      <c r="CD3" s="62" t="s">
        <v>47</v>
      </c>
      <c r="CE3" s="62" t="s">
        <v>53</v>
      </c>
      <c r="CF3" s="62"/>
      <c r="CG3" s="62"/>
      <c r="CH3" s="62"/>
      <c r="CI3" s="62"/>
      <c r="CQ3" t="s">
        <v>49</v>
      </c>
      <c r="CR3" t="s">
        <v>434</v>
      </c>
      <c r="CS3" t="s">
        <v>58</v>
      </c>
      <c r="CT3" t="s">
        <v>435</v>
      </c>
      <c r="CU3" t="s">
        <v>69</v>
      </c>
      <c r="CW3">
        <v>15</v>
      </c>
      <c r="CZ3" t="s">
        <v>436</v>
      </c>
      <c r="DA3" s="3" t="s">
        <v>437</v>
      </c>
      <c r="DB3" t="e">
        <v>#N/A</v>
      </c>
      <c r="DC3" t="s">
        <v>96</v>
      </c>
    </row>
    <row r="4" spans="1:118">
      <c r="A4" t="s">
        <v>615</v>
      </c>
      <c r="B4">
        <v>15</v>
      </c>
      <c r="C4" s="133">
        <v>114012942511</v>
      </c>
      <c r="D4" s="21">
        <v>420113149</v>
      </c>
      <c r="E4" s="134">
        <v>44669.691967592589</v>
      </c>
      <c r="F4" s="134">
        <v>44669.699560185189</v>
      </c>
      <c r="G4" s="21" t="s">
        <v>493</v>
      </c>
      <c r="H4" s="21"/>
      <c r="I4" s="21"/>
      <c r="J4" s="21"/>
      <c r="K4" s="21"/>
      <c r="L4" s="21" t="s">
        <v>25</v>
      </c>
      <c r="M4" s="21"/>
      <c r="N4" s="21"/>
      <c r="O4" s="21">
        <v>34</v>
      </c>
      <c r="P4" s="21">
        <v>34</v>
      </c>
      <c r="Q4" s="21" t="s">
        <v>69</v>
      </c>
      <c r="R4" s="21"/>
      <c r="S4" s="21"/>
      <c r="T4" s="21"/>
      <c r="U4" s="21"/>
      <c r="V4" s="21"/>
      <c r="W4" s="21"/>
      <c r="X4" s="21"/>
      <c r="Y4" s="21" t="s">
        <v>494</v>
      </c>
      <c r="Z4" s="21" t="s">
        <v>40</v>
      </c>
      <c r="AA4" s="21" t="s">
        <v>41</v>
      </c>
      <c r="AB4" s="21"/>
      <c r="AC4" s="21" t="s">
        <v>44</v>
      </c>
      <c r="AD4" s="21"/>
      <c r="AE4" s="21"/>
      <c r="AF4" s="21"/>
      <c r="AG4" s="21" t="s">
        <v>40</v>
      </c>
      <c r="AH4" s="21"/>
      <c r="AI4" s="21"/>
      <c r="AJ4" s="21"/>
      <c r="AK4" s="21"/>
      <c r="AL4" s="21"/>
      <c r="AM4" s="21"/>
      <c r="AN4" s="21" t="s">
        <v>40</v>
      </c>
      <c r="AO4" s="21"/>
      <c r="AP4" s="21"/>
      <c r="AQ4" s="21" t="s">
        <v>47</v>
      </c>
      <c r="AR4" s="21"/>
      <c r="AS4" s="21"/>
      <c r="AT4" s="21"/>
      <c r="AU4" s="21"/>
      <c r="AV4" s="21"/>
      <c r="AW4" s="21"/>
      <c r="AX4" s="21" t="s">
        <v>52</v>
      </c>
      <c r="AY4" s="21"/>
      <c r="AZ4" s="21"/>
      <c r="BA4" s="21"/>
      <c r="BB4" s="21"/>
      <c r="BC4" s="21"/>
      <c r="BD4" s="21"/>
      <c r="BE4" s="21"/>
      <c r="BF4" s="21"/>
      <c r="BG4" s="21"/>
      <c r="BH4" s="21"/>
      <c r="BI4" s="21" t="s">
        <v>57</v>
      </c>
      <c r="BJ4" s="21"/>
      <c r="BK4" s="21"/>
      <c r="BL4" s="21"/>
      <c r="BM4" s="21"/>
      <c r="BN4" s="21"/>
      <c r="BO4" s="21"/>
      <c r="BP4" s="21"/>
      <c r="BQ4" s="21"/>
      <c r="BR4" s="21" t="s">
        <v>40</v>
      </c>
      <c r="BS4" s="21"/>
      <c r="BT4" s="21"/>
      <c r="BU4" s="21"/>
      <c r="BV4" s="21"/>
      <c r="BW4" s="21"/>
      <c r="BX4" s="21"/>
      <c r="BY4" s="21"/>
      <c r="BZ4" s="21"/>
      <c r="CA4" s="21" t="s">
        <v>40</v>
      </c>
      <c r="CB4" s="21"/>
      <c r="CC4" s="21"/>
      <c r="CD4" s="21"/>
      <c r="CE4" s="21"/>
      <c r="CF4" s="21"/>
      <c r="CG4" s="21"/>
      <c r="CH4" s="21"/>
      <c r="CI4" s="21"/>
      <c r="CJ4" s="21" t="s">
        <v>40</v>
      </c>
      <c r="CK4" s="21"/>
      <c r="CL4" s="21"/>
      <c r="CM4" s="21"/>
      <c r="CN4" s="21"/>
      <c r="CO4" s="21"/>
      <c r="CP4" s="21"/>
      <c r="CQ4" s="21"/>
      <c r="CR4" s="21"/>
      <c r="CS4" s="21" t="s">
        <v>69</v>
      </c>
      <c r="CT4" s="21"/>
      <c r="CU4" s="21" t="s">
        <v>69</v>
      </c>
      <c r="CV4" s="21"/>
      <c r="CW4" s="21">
        <v>15</v>
      </c>
      <c r="CX4" s="21"/>
      <c r="CY4" s="21"/>
      <c r="CZ4" s="21"/>
      <c r="DA4" s="21"/>
      <c r="DL4" s="135">
        <v>1</v>
      </c>
      <c r="DM4" s="21" t="s">
        <v>506</v>
      </c>
      <c r="DN4" s="21" t="s">
        <v>506</v>
      </c>
    </row>
    <row r="5" spans="1:118">
      <c r="A5" t="s">
        <v>615</v>
      </c>
      <c r="B5">
        <v>53</v>
      </c>
      <c r="C5" s="53">
        <v>114006676752</v>
      </c>
      <c r="D5">
        <v>420113149</v>
      </c>
      <c r="E5" s="1">
        <v>44656.707766203705</v>
      </c>
      <c r="F5" s="1">
        <v>44656.728483796294</v>
      </c>
      <c r="G5" t="s">
        <v>432</v>
      </c>
      <c r="L5" t="s">
        <v>25</v>
      </c>
      <c r="O5">
        <v>33</v>
      </c>
      <c r="P5">
        <v>33</v>
      </c>
      <c r="Q5" t="s">
        <v>69</v>
      </c>
      <c r="X5" t="s">
        <v>37</v>
      </c>
      <c r="Y5" t="s">
        <v>433</v>
      </c>
      <c r="Z5" t="s">
        <v>40</v>
      </c>
      <c r="AA5" t="s">
        <v>41</v>
      </c>
      <c r="AC5" t="s">
        <v>44</v>
      </c>
      <c r="AD5" t="s">
        <v>45</v>
      </c>
      <c r="AG5" t="s">
        <v>40</v>
      </c>
      <c r="AH5" t="s">
        <v>41</v>
      </c>
      <c r="AJ5" t="s">
        <v>44</v>
      </c>
      <c r="AK5" t="s">
        <v>45</v>
      </c>
      <c r="AN5" t="s">
        <v>40</v>
      </c>
      <c r="AO5" t="s">
        <v>41</v>
      </c>
      <c r="AQ5" t="s">
        <v>47</v>
      </c>
      <c r="AR5" t="s">
        <v>46</v>
      </c>
      <c r="AS5" t="s">
        <v>48</v>
      </c>
      <c r="BG5" s="24"/>
      <c r="BR5" t="s">
        <v>40</v>
      </c>
      <c r="BU5" t="s">
        <v>47</v>
      </c>
      <c r="CA5" t="s">
        <v>40</v>
      </c>
      <c r="CD5" t="s">
        <v>47</v>
      </c>
      <c r="CE5" t="s">
        <v>53</v>
      </c>
      <c r="CQ5" t="s">
        <v>49</v>
      </c>
      <c r="CR5" t="s">
        <v>434</v>
      </c>
      <c r="CS5" t="s">
        <v>58</v>
      </c>
      <c r="CT5" t="s">
        <v>435</v>
      </c>
      <c r="CU5" t="s">
        <v>69</v>
      </c>
      <c r="CW5">
        <v>15</v>
      </c>
      <c r="CZ5" t="s">
        <v>436</v>
      </c>
      <c r="DA5" t="s">
        <v>437</v>
      </c>
      <c r="DL5" s="123">
        <v>1</v>
      </c>
      <c r="DM5" t="s">
        <v>506</v>
      </c>
      <c r="DN5" t="s">
        <v>506</v>
      </c>
    </row>
    <row r="6" spans="1:118">
      <c r="A6" t="s">
        <v>616</v>
      </c>
      <c r="B6" t="s">
        <v>620</v>
      </c>
      <c r="C6">
        <v>114012811408</v>
      </c>
      <c r="D6">
        <v>420113149</v>
      </c>
      <c r="E6">
        <v>44669.507986111108</v>
      </c>
      <c r="F6">
        <v>44669.528761574074</v>
      </c>
      <c r="G6" t="s">
        <v>272</v>
      </c>
      <c r="L6" t="s">
        <v>25</v>
      </c>
      <c r="M6" t="s">
        <v>26</v>
      </c>
      <c r="N6" t="s">
        <v>27</v>
      </c>
      <c r="O6">
        <v>6394</v>
      </c>
      <c r="P6">
        <v>6394</v>
      </c>
      <c r="Q6" t="s">
        <v>31</v>
      </c>
      <c r="R6" t="s">
        <v>273</v>
      </c>
      <c r="S6" t="s">
        <v>32</v>
      </c>
      <c r="X6" t="s">
        <v>99</v>
      </c>
      <c r="Z6" t="s">
        <v>40</v>
      </c>
      <c r="AB6" t="s">
        <v>42</v>
      </c>
      <c r="AC6" t="s">
        <v>99</v>
      </c>
      <c r="AD6" t="s">
        <v>99</v>
      </c>
      <c r="AE6" t="s">
        <v>99</v>
      </c>
      <c r="AG6" t="s">
        <v>40</v>
      </c>
      <c r="AI6" t="s">
        <v>99</v>
      </c>
      <c r="AJ6" t="s">
        <v>99</v>
      </c>
      <c r="AL6" t="s">
        <v>99</v>
      </c>
      <c r="AN6" t="s">
        <v>40</v>
      </c>
      <c r="AP6" t="s">
        <v>99</v>
      </c>
      <c r="AQ6" t="s">
        <v>99</v>
      </c>
      <c r="AR6" t="s">
        <v>99</v>
      </c>
      <c r="AS6" t="s">
        <v>99</v>
      </c>
      <c r="AT6" t="s">
        <v>99</v>
      </c>
      <c r="AV6" t="s">
        <v>50</v>
      </c>
      <c r="AW6" t="s">
        <v>51</v>
      </c>
      <c r="AY6" t="s">
        <v>40</v>
      </c>
      <c r="BA6" t="s">
        <v>99</v>
      </c>
      <c r="BB6" t="s">
        <v>99</v>
      </c>
      <c r="BD6" t="s">
        <v>99</v>
      </c>
      <c r="BG6" t="s">
        <v>55</v>
      </c>
      <c r="BH6" t="s">
        <v>56</v>
      </c>
      <c r="BJ6" t="s">
        <v>40</v>
      </c>
      <c r="BL6" t="s">
        <v>99</v>
      </c>
      <c r="BM6" t="s">
        <v>99</v>
      </c>
      <c r="BO6" t="s">
        <v>99</v>
      </c>
      <c r="BR6" t="s">
        <v>40</v>
      </c>
      <c r="BT6" t="s">
        <v>99</v>
      </c>
      <c r="BU6" t="s">
        <v>47</v>
      </c>
      <c r="BW6" t="s">
        <v>99</v>
      </c>
      <c r="BX6" t="s">
        <v>99</v>
      </c>
      <c r="BY6" t="s">
        <v>99</v>
      </c>
      <c r="CA6" t="s">
        <v>40</v>
      </c>
      <c r="CD6" t="s">
        <v>99</v>
      </c>
      <c r="CJ6" t="s">
        <v>40</v>
      </c>
      <c r="CM6" t="s">
        <v>99</v>
      </c>
      <c r="CO6" t="s">
        <v>99</v>
      </c>
      <c r="CP6" t="s">
        <v>99</v>
      </c>
      <c r="CQ6" t="s">
        <v>99</v>
      </c>
      <c r="CS6" t="s">
        <v>58</v>
      </c>
      <c r="CT6" t="s">
        <v>274</v>
      </c>
      <c r="CU6" t="s">
        <v>69</v>
      </c>
      <c r="CW6">
        <v>17</v>
      </c>
      <c r="CZ6" t="s">
        <v>275</v>
      </c>
      <c r="DA6" t="s">
        <v>276</v>
      </c>
      <c r="DB6" t="s">
        <v>277</v>
      </c>
      <c r="DC6" t="s">
        <v>96</v>
      </c>
      <c r="DD6" t="s">
        <v>278</v>
      </c>
    </row>
    <row r="7" spans="1:118">
      <c r="A7" t="s">
        <v>615</v>
      </c>
      <c r="B7">
        <v>59</v>
      </c>
      <c r="C7" s="133">
        <v>114006611536</v>
      </c>
      <c r="D7" s="21">
        <v>420113149</v>
      </c>
      <c r="E7" s="134">
        <v>44656.632326388892</v>
      </c>
      <c r="F7" s="134">
        <v>44656.647488425922</v>
      </c>
      <c r="G7" s="21" t="s">
        <v>272</v>
      </c>
      <c r="H7" s="21"/>
      <c r="I7" s="21"/>
      <c r="J7" s="21"/>
      <c r="K7" s="21"/>
      <c r="L7" s="21" t="s">
        <v>25</v>
      </c>
      <c r="M7" s="21" t="s">
        <v>26</v>
      </c>
      <c r="N7" s="21"/>
      <c r="O7" s="21">
        <v>2600</v>
      </c>
      <c r="P7" s="21">
        <v>948</v>
      </c>
      <c r="Q7" s="21" t="s">
        <v>69</v>
      </c>
      <c r="R7" s="21"/>
      <c r="S7" s="21" t="s">
        <v>32</v>
      </c>
      <c r="T7" s="21"/>
      <c r="U7" s="21"/>
      <c r="V7" s="21"/>
      <c r="W7" s="21"/>
      <c r="X7" s="21" t="s">
        <v>37</v>
      </c>
      <c r="Y7" s="21"/>
      <c r="Z7" s="21"/>
      <c r="AA7" s="21"/>
      <c r="AB7" s="21"/>
      <c r="AC7" s="21" t="s">
        <v>44</v>
      </c>
      <c r="AD7" s="21" t="s">
        <v>45</v>
      </c>
      <c r="AE7" s="21" t="s">
        <v>46</v>
      </c>
      <c r="AF7" s="21"/>
      <c r="AG7" s="21" t="s">
        <v>40</v>
      </c>
      <c r="AH7" s="21"/>
      <c r="AI7" s="21" t="s">
        <v>42</v>
      </c>
      <c r="AJ7" s="21" t="s">
        <v>44</v>
      </c>
      <c r="AK7" s="21"/>
      <c r="AL7" s="21" t="s">
        <v>46</v>
      </c>
      <c r="AM7" s="21"/>
      <c r="AN7" s="21" t="s">
        <v>40</v>
      </c>
      <c r="AO7" s="21"/>
      <c r="AP7" s="21" t="s">
        <v>42</v>
      </c>
      <c r="AQ7" s="21" t="s">
        <v>47</v>
      </c>
      <c r="AR7" s="21" t="s">
        <v>46</v>
      </c>
      <c r="AS7" s="21" t="s">
        <v>48</v>
      </c>
      <c r="AT7" s="21" t="s">
        <v>49</v>
      </c>
      <c r="AU7" s="21"/>
      <c r="AV7" s="21" t="s">
        <v>50</v>
      </c>
      <c r="AW7" s="21" t="s">
        <v>51</v>
      </c>
      <c r="AX7" s="21"/>
      <c r="AY7" s="21" t="s">
        <v>40</v>
      </c>
      <c r="AZ7" s="21"/>
      <c r="BA7" s="21" t="s">
        <v>42</v>
      </c>
      <c r="BB7" s="21" t="s">
        <v>47</v>
      </c>
      <c r="BC7" s="21"/>
      <c r="BD7" s="21" t="s">
        <v>46</v>
      </c>
      <c r="BE7" s="21"/>
      <c r="BF7" s="21"/>
      <c r="BG7" s="21" t="s">
        <v>55</v>
      </c>
      <c r="BH7" s="21" t="s">
        <v>56</v>
      </c>
      <c r="BI7" s="21"/>
      <c r="BJ7" s="21" t="s">
        <v>40</v>
      </c>
      <c r="BK7" s="21"/>
      <c r="BL7" s="21" t="s">
        <v>42</v>
      </c>
      <c r="BM7" s="21" t="s">
        <v>47</v>
      </c>
      <c r="BN7" s="21"/>
      <c r="BO7" s="21" t="s">
        <v>46</v>
      </c>
      <c r="BP7" s="21"/>
      <c r="BQ7" s="21"/>
      <c r="BR7" s="21" t="s">
        <v>40</v>
      </c>
      <c r="BS7" s="21"/>
      <c r="BT7" s="21" t="s">
        <v>42</v>
      </c>
      <c r="BU7" s="21" t="s">
        <v>47</v>
      </c>
      <c r="BV7" s="21"/>
      <c r="BW7" s="21" t="s">
        <v>46</v>
      </c>
      <c r="BX7" s="21" t="s">
        <v>48</v>
      </c>
      <c r="BY7" s="21" t="s">
        <v>49</v>
      </c>
      <c r="BZ7" s="21"/>
      <c r="CA7" s="21" t="s">
        <v>40</v>
      </c>
      <c r="CB7" s="21"/>
      <c r="CC7" s="21"/>
      <c r="CD7" s="21" t="s">
        <v>47</v>
      </c>
      <c r="CE7" s="21"/>
      <c r="CF7" s="21"/>
      <c r="CG7" s="21"/>
      <c r="CH7" s="21"/>
      <c r="CI7" s="21"/>
      <c r="CJ7" s="21" t="s">
        <v>40</v>
      </c>
      <c r="CK7" s="21"/>
      <c r="CL7" s="21" t="s">
        <v>42</v>
      </c>
      <c r="CM7" s="21" t="s">
        <v>47</v>
      </c>
      <c r="CN7" s="21"/>
      <c r="CO7" s="21" t="s">
        <v>46</v>
      </c>
      <c r="CP7" s="21" t="s">
        <v>48</v>
      </c>
      <c r="CQ7" s="21" t="s">
        <v>49</v>
      </c>
      <c r="CR7" s="21"/>
      <c r="CS7" s="21" t="s">
        <v>58</v>
      </c>
      <c r="CT7" s="21" t="s">
        <v>507</v>
      </c>
      <c r="CU7" s="21" t="s">
        <v>69</v>
      </c>
      <c r="CV7" s="21"/>
      <c r="CW7" s="21">
        <v>17</v>
      </c>
      <c r="CX7" s="21"/>
      <c r="CY7" s="21"/>
      <c r="CZ7" s="21" t="s">
        <v>508</v>
      </c>
      <c r="DA7" s="21" t="s">
        <v>509</v>
      </c>
      <c r="DL7" s="135">
        <v>1</v>
      </c>
      <c r="DM7" s="21" t="s">
        <v>506</v>
      </c>
      <c r="DN7" s="21" t="s">
        <v>506</v>
      </c>
    </row>
    <row r="8" spans="1:118">
      <c r="A8" t="s">
        <v>615</v>
      </c>
      <c r="B8">
        <v>29</v>
      </c>
      <c r="C8" s="133">
        <v>114012811408</v>
      </c>
      <c r="D8" s="21">
        <v>420113149</v>
      </c>
      <c r="E8" s="134">
        <v>44669.507986111108</v>
      </c>
      <c r="F8" s="134">
        <v>44669.528761574074</v>
      </c>
      <c r="G8" s="21" t="s">
        <v>272</v>
      </c>
      <c r="H8" s="21"/>
      <c r="I8" s="21"/>
      <c r="J8" s="21"/>
      <c r="K8" s="21"/>
      <c r="L8" s="21" t="s">
        <v>25</v>
      </c>
      <c r="M8" s="21" t="s">
        <v>26</v>
      </c>
      <c r="N8" s="21" t="s">
        <v>27</v>
      </c>
      <c r="O8" s="21">
        <v>6394</v>
      </c>
      <c r="P8" s="21">
        <v>6394</v>
      </c>
      <c r="Q8" s="21" t="s">
        <v>31</v>
      </c>
      <c r="R8" s="21" t="s">
        <v>273</v>
      </c>
      <c r="S8" s="21" t="s">
        <v>32</v>
      </c>
      <c r="T8" s="21"/>
      <c r="U8" s="21"/>
      <c r="V8" s="21"/>
      <c r="W8" s="21"/>
      <c r="X8" s="21"/>
      <c r="Y8" s="21"/>
      <c r="Z8" s="21" t="s">
        <v>40</v>
      </c>
      <c r="AA8" s="21"/>
      <c r="AB8" s="21" t="s">
        <v>42</v>
      </c>
      <c r="AC8" s="21"/>
      <c r="AD8" s="21"/>
      <c r="AE8" s="21"/>
      <c r="AF8" s="21"/>
      <c r="AG8" s="21" t="s">
        <v>40</v>
      </c>
      <c r="AH8" s="21"/>
      <c r="AI8" s="21"/>
      <c r="AJ8" s="21"/>
      <c r="AK8" s="21"/>
      <c r="AL8" s="21"/>
      <c r="AM8" s="21"/>
      <c r="AN8" s="21" t="s">
        <v>40</v>
      </c>
      <c r="AO8" s="21"/>
      <c r="AP8" s="21"/>
      <c r="AQ8" s="21"/>
      <c r="AR8" s="21"/>
      <c r="AS8" s="21"/>
      <c r="AT8" s="21"/>
      <c r="AU8" s="21"/>
      <c r="AV8" s="21" t="s">
        <v>50</v>
      </c>
      <c r="AW8" s="21" t="s">
        <v>51</v>
      </c>
      <c r="AX8" s="21"/>
      <c r="AY8" s="21" t="s">
        <v>40</v>
      </c>
      <c r="AZ8" s="21"/>
      <c r="BA8" s="21"/>
      <c r="BB8" s="21"/>
      <c r="BC8" s="21"/>
      <c r="BD8" s="21"/>
      <c r="BE8" s="21"/>
      <c r="BF8" s="21"/>
      <c r="BG8" s="21" t="s">
        <v>55</v>
      </c>
      <c r="BH8" s="21" t="s">
        <v>56</v>
      </c>
      <c r="BI8" s="21"/>
      <c r="BJ8" s="21" t="s">
        <v>40</v>
      </c>
      <c r="BK8" s="21"/>
      <c r="BL8" s="21"/>
      <c r="BM8" s="21"/>
      <c r="BN8" s="21"/>
      <c r="BO8" s="21"/>
      <c r="BP8" s="21"/>
      <c r="BQ8" s="21"/>
      <c r="BR8" s="21" t="s">
        <v>40</v>
      </c>
      <c r="BS8" s="21"/>
      <c r="BT8" s="21"/>
      <c r="BU8" s="21" t="s">
        <v>47</v>
      </c>
      <c r="BV8" s="21"/>
      <c r="BW8" s="21"/>
      <c r="BX8" s="21"/>
      <c r="BY8" s="21"/>
      <c r="BZ8" s="21"/>
      <c r="CA8" s="21" t="s">
        <v>40</v>
      </c>
      <c r="CB8" s="21"/>
      <c r="CC8" s="21"/>
      <c r="CD8" s="21"/>
      <c r="CE8" s="21"/>
      <c r="CF8" s="21"/>
      <c r="CG8" s="21"/>
      <c r="CH8" s="21"/>
      <c r="CI8" s="21"/>
      <c r="CJ8" s="21" t="s">
        <v>40</v>
      </c>
      <c r="CK8" s="21"/>
      <c r="CL8" s="21"/>
      <c r="CM8" s="21"/>
      <c r="CN8" s="21"/>
      <c r="CO8" s="21"/>
      <c r="CP8" s="21"/>
      <c r="CQ8" s="21"/>
      <c r="CR8" s="21"/>
      <c r="CS8" s="21" t="s">
        <v>58</v>
      </c>
      <c r="CT8" s="21" t="s">
        <v>274</v>
      </c>
      <c r="CU8" s="21" t="s">
        <v>69</v>
      </c>
      <c r="CV8" s="21"/>
      <c r="CW8" s="21">
        <v>17</v>
      </c>
      <c r="CX8" s="21"/>
      <c r="CY8" s="21"/>
      <c r="CZ8" s="21" t="s">
        <v>275</v>
      </c>
      <c r="DA8" s="21" t="s">
        <v>276</v>
      </c>
      <c r="DL8" s="135">
        <v>1</v>
      </c>
      <c r="DM8" s="21" t="s">
        <v>506</v>
      </c>
      <c r="DN8" s="21" t="s">
        <v>506</v>
      </c>
    </row>
    <row r="9" spans="1:118">
      <c r="A9" t="s">
        <v>616</v>
      </c>
      <c r="B9" t="s">
        <v>621</v>
      </c>
      <c r="C9">
        <v>114007121293</v>
      </c>
      <c r="D9">
        <v>420113149</v>
      </c>
      <c r="E9" s="1">
        <v>44657.366678240738</v>
      </c>
      <c r="F9" s="1">
        <v>44657.393379629626</v>
      </c>
      <c r="G9" t="s">
        <v>420</v>
      </c>
      <c r="L9" t="s">
        <v>25</v>
      </c>
      <c r="M9" t="s">
        <v>26</v>
      </c>
      <c r="O9" t="s">
        <v>421</v>
      </c>
      <c r="P9">
        <v>125</v>
      </c>
      <c r="Q9" t="s">
        <v>69</v>
      </c>
      <c r="S9" s="16"/>
      <c r="T9" s="16" t="s">
        <v>33</v>
      </c>
      <c r="U9" s="16"/>
      <c r="V9" s="16"/>
      <c r="W9" s="16"/>
      <c r="X9" s="16"/>
      <c r="Y9" s="16"/>
      <c r="Z9" s="36"/>
      <c r="AA9" s="36"/>
      <c r="AB9" s="36"/>
      <c r="AC9" s="36"/>
      <c r="AD9" s="36"/>
      <c r="AE9" s="36" t="s">
        <v>46</v>
      </c>
      <c r="AF9" s="36"/>
      <c r="AG9" s="21" t="s">
        <v>40</v>
      </c>
      <c r="AH9" s="21"/>
      <c r="AI9" s="21"/>
      <c r="AJ9" s="21" t="s">
        <v>44</v>
      </c>
      <c r="AK9" s="21"/>
      <c r="AL9" s="21" t="s">
        <v>46</v>
      </c>
      <c r="AM9" s="21"/>
      <c r="AN9" s="24" t="s">
        <v>40</v>
      </c>
      <c r="AO9" s="24"/>
      <c r="AP9" s="24"/>
      <c r="AQ9" s="24"/>
      <c r="AR9" s="24" t="s">
        <v>46</v>
      </c>
      <c r="AS9" s="24"/>
      <c r="AT9" s="24" t="s">
        <v>49</v>
      </c>
      <c r="AU9" s="24"/>
      <c r="AV9" s="6" t="s">
        <v>99</v>
      </c>
      <c r="AW9" s="92" t="s">
        <v>99</v>
      </c>
      <c r="AY9" s="46" t="s">
        <v>40</v>
      </c>
      <c r="AZ9" s="46"/>
      <c r="BA9" s="46"/>
      <c r="BB9" s="46" t="s">
        <v>47</v>
      </c>
      <c r="BC9" s="46" t="s">
        <v>53</v>
      </c>
      <c r="BD9" s="46" t="s">
        <v>46</v>
      </c>
      <c r="BE9" s="46"/>
      <c r="BF9" s="46"/>
      <c r="BG9" s="6" t="s">
        <v>99</v>
      </c>
      <c r="BH9" s="6" t="s">
        <v>99</v>
      </c>
      <c r="BJ9" s="49" t="s">
        <v>40</v>
      </c>
      <c r="BK9" s="49"/>
      <c r="BL9" s="49"/>
      <c r="BM9" s="49"/>
      <c r="BN9" s="49" t="s">
        <v>53</v>
      </c>
      <c r="BO9" s="49" t="s">
        <v>46</v>
      </c>
      <c r="BP9" s="49"/>
      <c r="BQ9" s="49"/>
      <c r="BR9" t="s">
        <v>40</v>
      </c>
      <c r="BU9" t="s">
        <v>47</v>
      </c>
      <c r="BV9" t="s">
        <v>53</v>
      </c>
      <c r="BW9" t="s">
        <v>46</v>
      </c>
      <c r="CA9" s="62" t="s">
        <v>40</v>
      </c>
      <c r="CB9" s="62"/>
      <c r="CC9" s="62"/>
      <c r="CD9" s="62" t="s">
        <v>47</v>
      </c>
      <c r="CE9" s="62" t="s">
        <v>53</v>
      </c>
      <c r="CF9" s="62" t="s">
        <v>46</v>
      </c>
      <c r="CG9" s="62"/>
      <c r="CH9" s="62"/>
      <c r="CI9" s="62"/>
      <c r="CJ9" t="s">
        <v>40</v>
      </c>
      <c r="CM9" t="s">
        <v>47</v>
      </c>
      <c r="CN9" t="s">
        <v>53</v>
      </c>
      <c r="CO9" t="s">
        <v>46</v>
      </c>
      <c r="CS9" t="s">
        <v>58</v>
      </c>
      <c r="CT9" t="s">
        <v>422</v>
      </c>
      <c r="CU9" t="s">
        <v>69</v>
      </c>
      <c r="CW9">
        <v>47000</v>
      </c>
      <c r="CZ9" t="s">
        <v>423</v>
      </c>
      <c r="DA9" t="s">
        <v>424</v>
      </c>
      <c r="DB9" t="s">
        <v>425</v>
      </c>
      <c r="DC9" s="153" t="s">
        <v>96</v>
      </c>
    </row>
    <row r="10" spans="1:118">
      <c r="A10" t="s">
        <v>615</v>
      </c>
      <c r="B10">
        <v>17</v>
      </c>
      <c r="C10" s="53">
        <v>114012905743</v>
      </c>
      <c r="D10">
        <v>420113149</v>
      </c>
      <c r="E10" s="1">
        <v>44669.641435185185</v>
      </c>
      <c r="F10" s="1">
        <v>44669.651493055557</v>
      </c>
      <c r="G10" t="s">
        <v>499</v>
      </c>
      <c r="L10" t="s">
        <v>25</v>
      </c>
      <c r="O10">
        <v>66</v>
      </c>
      <c r="P10">
        <v>170</v>
      </c>
      <c r="Q10" t="s">
        <v>69</v>
      </c>
      <c r="Y10" t="s">
        <v>501</v>
      </c>
      <c r="AE10" t="s">
        <v>46</v>
      </c>
      <c r="AJ10" t="s">
        <v>44</v>
      </c>
      <c r="AL10" t="s">
        <v>46</v>
      </c>
      <c r="AQ10" t="s">
        <v>47</v>
      </c>
      <c r="AV10" t="s">
        <v>50</v>
      </c>
      <c r="BB10" t="s">
        <v>47</v>
      </c>
      <c r="BI10" t="s">
        <v>57</v>
      </c>
      <c r="BU10" t="s">
        <v>47</v>
      </c>
      <c r="BW10" t="s">
        <v>46</v>
      </c>
      <c r="CD10" t="s">
        <v>47</v>
      </c>
      <c r="CF10" t="s">
        <v>46</v>
      </c>
      <c r="CM10" t="s">
        <v>47</v>
      </c>
      <c r="CO10" t="s">
        <v>46</v>
      </c>
      <c r="CS10" t="s">
        <v>58</v>
      </c>
      <c r="CT10" t="s">
        <v>502</v>
      </c>
      <c r="CU10" t="s">
        <v>69</v>
      </c>
      <c r="CW10">
        <v>47000</v>
      </c>
      <c r="CZ10" t="s">
        <v>503</v>
      </c>
      <c r="DA10" t="s">
        <v>504</v>
      </c>
      <c r="DL10" s="123">
        <v>1</v>
      </c>
      <c r="DM10" t="s">
        <v>506</v>
      </c>
      <c r="DN10" t="s">
        <v>506</v>
      </c>
    </row>
    <row r="11" spans="1:118">
      <c r="A11" t="s">
        <v>615</v>
      </c>
      <c r="B11">
        <v>50</v>
      </c>
      <c r="C11" s="133">
        <v>114007121293</v>
      </c>
      <c r="D11" s="21">
        <v>420113149</v>
      </c>
      <c r="E11" s="134">
        <v>44657.366678240738</v>
      </c>
      <c r="F11" s="134">
        <v>44657.393379629626</v>
      </c>
      <c r="G11" s="21" t="s">
        <v>420</v>
      </c>
      <c r="H11" s="21"/>
      <c r="I11" s="21"/>
      <c r="J11" s="21"/>
      <c r="K11" s="21"/>
      <c r="L11" s="21" t="s">
        <v>25</v>
      </c>
      <c r="M11" s="21" t="s">
        <v>26</v>
      </c>
      <c r="N11" s="21"/>
      <c r="O11" s="21">
        <v>90</v>
      </c>
      <c r="P11" s="21">
        <v>125</v>
      </c>
      <c r="Q11" s="21" t="s">
        <v>69</v>
      </c>
      <c r="R11" s="21"/>
      <c r="S11" s="21"/>
      <c r="T11" s="21" t="s">
        <v>33</v>
      </c>
      <c r="U11" s="21"/>
      <c r="V11" s="21"/>
      <c r="W11" s="21"/>
      <c r="X11" s="21"/>
      <c r="Y11" s="21"/>
      <c r="Z11" s="21"/>
      <c r="AA11" s="21"/>
      <c r="AB11" s="21"/>
      <c r="AC11" s="21"/>
      <c r="AD11" s="21"/>
      <c r="AE11" s="21" t="s">
        <v>46</v>
      </c>
      <c r="AF11" s="21"/>
      <c r="AG11" s="21" t="s">
        <v>40</v>
      </c>
      <c r="AH11" s="21"/>
      <c r="AI11" s="21"/>
      <c r="AJ11" s="21" t="s">
        <v>44</v>
      </c>
      <c r="AK11" s="21"/>
      <c r="AL11" s="21" t="s">
        <v>46</v>
      </c>
      <c r="AM11" s="21"/>
      <c r="AN11" s="21" t="s">
        <v>40</v>
      </c>
      <c r="AO11" s="21"/>
      <c r="AP11" s="21"/>
      <c r="AQ11" s="21"/>
      <c r="AR11" s="21" t="s">
        <v>46</v>
      </c>
      <c r="AS11" s="21"/>
      <c r="AT11" s="21" t="s">
        <v>49</v>
      </c>
      <c r="AU11" s="21"/>
      <c r="AV11" s="21"/>
      <c r="AW11" s="21"/>
      <c r="AX11" s="21" t="s">
        <v>52</v>
      </c>
      <c r="AY11" s="21" t="s">
        <v>40</v>
      </c>
      <c r="AZ11" s="21"/>
      <c r="BA11" s="21"/>
      <c r="BB11" s="21" t="s">
        <v>47</v>
      </c>
      <c r="BC11" s="21" t="s">
        <v>53</v>
      </c>
      <c r="BD11" s="21" t="s">
        <v>46</v>
      </c>
      <c r="BE11" s="21"/>
      <c r="BF11" s="21"/>
      <c r="BG11" s="21"/>
      <c r="BH11" s="21"/>
      <c r="BI11" s="21"/>
      <c r="BJ11" s="21" t="s">
        <v>40</v>
      </c>
      <c r="BK11" s="21"/>
      <c r="BL11" s="21"/>
      <c r="BM11" s="21"/>
      <c r="BN11" s="21" t="s">
        <v>53</v>
      </c>
      <c r="BO11" s="21" t="s">
        <v>46</v>
      </c>
      <c r="BP11" s="21"/>
      <c r="BQ11" s="21"/>
      <c r="BR11" s="21" t="s">
        <v>40</v>
      </c>
      <c r="BS11" s="21"/>
      <c r="BT11" s="21"/>
      <c r="BU11" s="21" t="s">
        <v>47</v>
      </c>
      <c r="BV11" s="21" t="s">
        <v>53</v>
      </c>
      <c r="BW11" s="21" t="s">
        <v>46</v>
      </c>
      <c r="BX11" s="21"/>
      <c r="BY11" s="21"/>
      <c r="BZ11" s="21"/>
      <c r="CA11" s="21" t="s">
        <v>40</v>
      </c>
      <c r="CB11" s="21"/>
      <c r="CC11" s="21"/>
      <c r="CD11" s="21" t="s">
        <v>47</v>
      </c>
      <c r="CE11" s="21" t="s">
        <v>53</v>
      </c>
      <c r="CF11" s="21" t="s">
        <v>46</v>
      </c>
      <c r="CG11" s="21"/>
      <c r="CH11" s="21"/>
      <c r="CI11" s="21"/>
      <c r="CJ11" s="21" t="s">
        <v>40</v>
      </c>
      <c r="CK11" s="21"/>
      <c r="CL11" s="21"/>
      <c r="CM11" s="21" t="s">
        <v>47</v>
      </c>
      <c r="CN11" s="21" t="s">
        <v>53</v>
      </c>
      <c r="CO11" s="21" t="s">
        <v>46</v>
      </c>
      <c r="CP11" s="21"/>
      <c r="CQ11" s="21"/>
      <c r="CR11" s="21"/>
      <c r="CS11" s="21" t="s">
        <v>58</v>
      </c>
      <c r="CT11" s="21" t="s">
        <v>422</v>
      </c>
      <c r="CU11" s="21" t="s">
        <v>69</v>
      </c>
      <c r="CV11" s="21"/>
      <c r="CW11" s="21">
        <v>47000</v>
      </c>
      <c r="CX11" s="21"/>
      <c r="CY11" s="21"/>
      <c r="CZ11" s="21" t="s">
        <v>423</v>
      </c>
      <c r="DA11" s="21" t="s">
        <v>424</v>
      </c>
      <c r="DL11" s="135">
        <v>1</v>
      </c>
      <c r="DM11" s="21" t="s">
        <v>506</v>
      </c>
      <c r="DN11" s="21" t="s">
        <v>506</v>
      </c>
    </row>
    <row r="12" spans="1:118">
      <c r="A12" t="s">
        <v>616</v>
      </c>
      <c r="B12" t="s">
        <v>622</v>
      </c>
      <c r="C12">
        <v>114016756419</v>
      </c>
      <c r="D12">
        <v>420113149</v>
      </c>
      <c r="E12">
        <v>44676.37841435185</v>
      </c>
      <c r="F12">
        <v>44676.386377314811</v>
      </c>
      <c r="G12" t="s">
        <v>137</v>
      </c>
      <c r="L12" t="s">
        <v>25</v>
      </c>
      <c r="O12" t="s">
        <v>618</v>
      </c>
      <c r="P12">
        <v>360</v>
      </c>
      <c r="Q12" t="s">
        <v>69</v>
      </c>
      <c r="T12" t="s">
        <v>33</v>
      </c>
      <c r="AB12" t="s">
        <v>42</v>
      </c>
      <c r="AJ12" t="s">
        <v>44</v>
      </c>
      <c r="AL12" t="s">
        <v>46</v>
      </c>
      <c r="AQ12" t="s">
        <v>47</v>
      </c>
      <c r="AR12" t="s">
        <v>46</v>
      </c>
      <c r="AV12" t="s">
        <v>50</v>
      </c>
      <c r="BB12" t="s">
        <v>47</v>
      </c>
      <c r="BD12" t="s">
        <v>46</v>
      </c>
      <c r="BI12" t="s">
        <v>57</v>
      </c>
      <c r="BU12" t="s">
        <v>47</v>
      </c>
      <c r="BW12" t="s">
        <v>46</v>
      </c>
      <c r="CD12" t="s">
        <v>47</v>
      </c>
      <c r="CF12" t="s">
        <v>46</v>
      </c>
      <c r="CM12" t="s">
        <v>47</v>
      </c>
      <c r="CR12" t="s">
        <v>139</v>
      </c>
      <c r="CS12" t="s">
        <v>58</v>
      </c>
      <c r="CT12" t="s">
        <v>140</v>
      </c>
      <c r="CU12" t="s">
        <v>69</v>
      </c>
      <c r="CW12">
        <v>18</v>
      </c>
      <c r="CZ12" t="s">
        <v>141</v>
      </c>
      <c r="DA12" t="s">
        <v>142</v>
      </c>
      <c r="DB12" t="s">
        <v>143</v>
      </c>
      <c r="DC12" t="s">
        <v>96</v>
      </c>
    </row>
    <row r="13" spans="1:118">
      <c r="A13" t="s">
        <v>617</v>
      </c>
      <c r="B13">
        <v>9</v>
      </c>
      <c r="C13" s="53">
        <v>114016756419</v>
      </c>
      <c r="D13">
        <v>420113149</v>
      </c>
      <c r="E13" s="1">
        <v>44676.37841435185</v>
      </c>
      <c r="F13" s="1">
        <v>44676.386377314811</v>
      </c>
      <c r="G13" t="s">
        <v>137</v>
      </c>
      <c r="L13" t="s">
        <v>25</v>
      </c>
      <c r="O13">
        <v>190</v>
      </c>
      <c r="P13">
        <v>360</v>
      </c>
      <c r="Q13" t="s">
        <v>69</v>
      </c>
      <c r="T13" t="s">
        <v>33</v>
      </c>
      <c r="AB13" t="s">
        <v>42</v>
      </c>
      <c r="AJ13" t="s">
        <v>44</v>
      </c>
      <c r="AL13" t="s">
        <v>46</v>
      </c>
      <c r="AQ13" t="s">
        <v>47</v>
      </c>
      <c r="AR13" t="s">
        <v>46</v>
      </c>
      <c r="AV13" t="s">
        <v>50</v>
      </c>
      <c r="BB13" t="s">
        <v>47</v>
      </c>
      <c r="BD13" t="s">
        <v>46</v>
      </c>
      <c r="BI13" t="s">
        <v>57</v>
      </c>
      <c r="BU13" t="s">
        <v>47</v>
      </c>
      <c r="BW13" t="s">
        <v>46</v>
      </c>
      <c r="CD13" t="s">
        <v>47</v>
      </c>
      <c r="CF13" t="s">
        <v>46</v>
      </c>
      <c r="CM13" t="s">
        <v>47</v>
      </c>
      <c r="CR13" t="s">
        <v>139</v>
      </c>
      <c r="CS13" t="s">
        <v>58</v>
      </c>
      <c r="CT13" t="s">
        <v>140</v>
      </c>
      <c r="CU13" t="s">
        <v>69</v>
      </c>
      <c r="CW13">
        <v>18</v>
      </c>
      <c r="CZ13" t="s">
        <v>141</v>
      </c>
      <c r="DA13" t="s">
        <v>142</v>
      </c>
      <c r="DL13" s="123">
        <v>1</v>
      </c>
      <c r="DM13" t="s">
        <v>506</v>
      </c>
      <c r="DN13" t="s">
        <v>506</v>
      </c>
    </row>
    <row r="14" spans="1:118">
      <c r="A14" t="s">
        <v>616</v>
      </c>
      <c r="B14" s="21">
        <v>51</v>
      </c>
      <c r="C14" s="133">
        <v>114007044639</v>
      </c>
      <c r="D14" s="21">
        <v>420113149</v>
      </c>
      <c r="E14" s="134">
        <v>44657.307685185187</v>
      </c>
      <c r="F14" s="134">
        <v>44657.319247685184</v>
      </c>
      <c r="G14" s="21" t="s">
        <v>498</v>
      </c>
      <c r="H14" s="21"/>
      <c r="I14" s="21"/>
      <c r="J14" s="21"/>
      <c r="K14" s="21"/>
      <c r="L14" s="21" t="s">
        <v>25</v>
      </c>
      <c r="M14" s="21"/>
      <c r="N14" s="21"/>
      <c r="O14" s="21">
        <v>750</v>
      </c>
      <c r="P14" s="21">
        <v>550</v>
      </c>
      <c r="Q14" s="21" t="s">
        <v>69</v>
      </c>
      <c r="R14" s="21"/>
      <c r="S14" s="21"/>
      <c r="T14" s="21" t="s">
        <v>33</v>
      </c>
      <c r="U14" s="21"/>
      <c r="V14" s="21"/>
      <c r="W14" s="21"/>
      <c r="X14" s="21"/>
      <c r="Y14" s="21"/>
      <c r="Z14" s="21"/>
      <c r="AA14" s="21"/>
      <c r="AB14" s="21" t="s">
        <v>42</v>
      </c>
      <c r="AC14" s="21" t="s">
        <v>44</v>
      </c>
      <c r="AD14" s="21"/>
      <c r="AE14" s="21"/>
      <c r="AF14" s="21"/>
      <c r="AG14" s="21"/>
      <c r="AH14" s="21"/>
      <c r="AI14" s="21"/>
      <c r="AJ14" s="21" t="s">
        <v>44</v>
      </c>
      <c r="AK14" s="21"/>
      <c r="AL14" s="21"/>
      <c r="AM14" s="21"/>
      <c r="AN14" s="21"/>
      <c r="AO14" s="21"/>
      <c r="AP14" s="21"/>
      <c r="AQ14" s="21" t="s">
        <v>47</v>
      </c>
      <c r="AR14" s="21"/>
      <c r="AS14" s="21"/>
      <c r="AT14" s="21"/>
      <c r="AU14" s="21"/>
      <c r="AV14" s="21"/>
      <c r="AW14" s="21"/>
      <c r="AX14" s="21" t="s">
        <v>52</v>
      </c>
      <c r="AY14" s="21"/>
      <c r="AZ14" s="21"/>
      <c r="BA14" s="21"/>
      <c r="BB14" s="21"/>
      <c r="BC14" s="21"/>
      <c r="BD14" s="21"/>
      <c r="BE14" s="21"/>
      <c r="BF14" s="21"/>
      <c r="BG14" s="21"/>
      <c r="BH14" s="21"/>
      <c r="BI14" s="21" t="s">
        <v>57</v>
      </c>
      <c r="BJ14" s="21"/>
      <c r="BK14" s="21"/>
      <c r="BL14" s="21"/>
      <c r="BM14" s="21"/>
      <c r="BN14" s="21"/>
      <c r="BO14" s="21"/>
      <c r="BP14" s="21"/>
      <c r="BQ14" s="21"/>
      <c r="BR14" s="21"/>
      <c r="BS14" s="21"/>
      <c r="BT14" s="21"/>
      <c r="BU14" s="21" t="s">
        <v>47</v>
      </c>
      <c r="BV14" s="21"/>
      <c r="BW14" s="21"/>
      <c r="BX14" s="21"/>
      <c r="BY14" s="21"/>
      <c r="BZ14" s="21"/>
      <c r="CA14" s="21"/>
      <c r="CB14" s="21"/>
      <c r="CC14" s="21"/>
      <c r="CD14" s="21" t="s">
        <v>47</v>
      </c>
      <c r="CE14" s="21"/>
      <c r="CF14" s="21"/>
      <c r="CG14" s="21"/>
      <c r="CH14" s="21"/>
      <c r="CI14" s="21"/>
      <c r="CJ14" s="21"/>
      <c r="CK14" s="21"/>
      <c r="CL14" s="21"/>
      <c r="CM14" s="21" t="s">
        <v>47</v>
      </c>
      <c r="CN14" s="21"/>
      <c r="CO14" s="21"/>
      <c r="CP14" s="21"/>
      <c r="CQ14" s="21"/>
      <c r="CR14" s="21"/>
      <c r="CS14" s="21" t="s">
        <v>69</v>
      </c>
      <c r="CT14" s="21"/>
      <c r="CU14" s="21" t="s">
        <v>69</v>
      </c>
      <c r="CV14" s="21"/>
      <c r="CW14" s="21">
        <v>18</v>
      </c>
      <c r="CX14" s="21"/>
      <c r="CY14" s="21"/>
      <c r="CZ14" s="21"/>
      <c r="DA14" s="21"/>
      <c r="DB14" s="21"/>
      <c r="DC14" s="21"/>
      <c r="DD14" s="21"/>
      <c r="DE14" s="21"/>
      <c r="DF14" s="21"/>
      <c r="DG14" s="21"/>
      <c r="DH14" s="21"/>
      <c r="DI14" s="21"/>
      <c r="DJ14" s="21"/>
      <c r="DK14" s="21"/>
      <c r="DL14" s="135">
        <v>1</v>
      </c>
      <c r="DM14" s="21" t="s">
        <v>506</v>
      </c>
      <c r="DN14" s="21" t="s">
        <v>506</v>
      </c>
    </row>
  </sheetData>
  <hyperlinks>
    <hyperlink ref="DA3" r:id="rId1" xr:uid="{EEA70143-6A1D-4272-971B-CADD47DD13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71"/>
  <sheetViews>
    <sheetView workbookViewId="0">
      <pane xSplit="2" ySplit="2" topLeftCell="U3" activePane="bottomRight" state="frozen"/>
      <selection pane="topRight" activeCell="C1" sqref="C1"/>
      <selection pane="bottomLeft" activeCell="A3" sqref="A3"/>
      <selection pane="bottomRight" activeCell="X2" sqref="X2"/>
    </sheetView>
  </sheetViews>
  <sheetFormatPr defaultRowHeight="14.5"/>
  <cols>
    <col min="2" max="2" width="17.1796875" style="103" customWidth="1"/>
    <col min="3" max="3" width="12.26953125" customWidth="1"/>
    <col min="4" max="4" width="19.1796875" customWidth="1"/>
    <col min="5" max="5" width="18.7265625" customWidth="1"/>
    <col min="6" max="10" width="4.7265625" customWidth="1"/>
    <col min="11" max="11" width="14.7265625" customWidth="1"/>
    <col min="12" max="12" width="4.7265625" customWidth="1"/>
    <col min="13" max="13" width="20.7265625" customWidth="1"/>
    <col min="14" max="14" width="13.81640625" customWidth="1"/>
    <col min="15" max="15" width="25.453125" customWidth="1"/>
    <col min="16" max="16" width="35.453125" customWidth="1"/>
    <col min="17" max="17" width="14" customWidth="1"/>
    <col min="18" max="20" width="22.453125" style="16" customWidth="1"/>
    <col min="21" max="21" width="52.7265625" style="16" customWidth="1"/>
    <col min="22" max="22" width="45.26953125" style="153" customWidth="1"/>
    <col min="23" max="23" width="26.81640625" style="16" customWidth="1"/>
    <col min="24" max="25" width="22.453125" style="16" customWidth="1"/>
    <col min="26" max="26" width="22.453125" style="153" customWidth="1"/>
    <col min="27" max="29" width="22.453125" style="16" customWidth="1"/>
    <col min="30" max="30" width="39.26953125" style="19" customWidth="1"/>
    <col min="31" max="31" width="23" style="19" customWidth="1"/>
    <col min="32" max="32" width="31.26953125" style="19" customWidth="1"/>
    <col min="33" max="33" width="31.54296875" style="19" customWidth="1"/>
    <col min="34" max="34" width="9.1796875" style="19"/>
    <col min="35" max="35" width="13.7265625" style="19" customWidth="1"/>
    <col min="36" max="36" width="55.1796875" style="19" customWidth="1"/>
    <col min="37" max="37" width="19.453125" style="21" customWidth="1"/>
    <col min="38" max="38" width="19.453125" style="153" customWidth="1"/>
    <col min="39" max="43" width="19.453125" style="21" customWidth="1"/>
    <col min="44" max="45" width="19.453125" style="24" customWidth="1"/>
    <col min="46" max="46" width="19.453125" style="153" customWidth="1"/>
    <col min="47" max="51" width="19.453125" style="24" customWidth="1"/>
    <col min="52" max="52" width="22" customWidth="1"/>
    <col min="53" max="54" width="19.453125" customWidth="1"/>
    <col min="55" max="58" width="19.453125" style="46" customWidth="1"/>
    <col min="59" max="59" width="19.453125" style="153" customWidth="1"/>
    <col min="60" max="63" width="19.453125" style="46" customWidth="1"/>
    <col min="64" max="66" width="19.453125" customWidth="1"/>
    <col min="67" max="69" width="19.453125" style="49" customWidth="1"/>
    <col min="70" max="70" width="19.453125" style="153" customWidth="1"/>
    <col min="71" max="75" width="19.453125" style="49" customWidth="1"/>
    <col min="76" max="78" width="19.453125" customWidth="1"/>
    <col min="79" max="79" width="19.453125" style="153" customWidth="1"/>
    <col min="80" max="85" width="19.453125" customWidth="1"/>
    <col min="86" max="88" width="19.453125" style="62" customWidth="1"/>
    <col min="89" max="89" width="19.453125" style="153" customWidth="1"/>
    <col min="90" max="95" width="19.453125" style="62" customWidth="1"/>
    <col min="96" max="98" width="19.453125" customWidth="1"/>
    <col min="99" max="99" width="19.453125" style="153" customWidth="1"/>
    <col min="100" max="109" width="19.453125" customWidth="1"/>
    <col min="110" max="110" width="15.54296875" customWidth="1"/>
    <col min="111" max="111" width="21.7265625" customWidth="1"/>
    <col min="114" max="114" width="32.7265625" customWidth="1"/>
    <col min="115" max="115" width="21.54296875" customWidth="1"/>
    <col min="116" max="116" width="21.54296875" style="153" customWidth="1"/>
  </cols>
  <sheetData>
    <row r="1" spans="1:122" s="2" customFormat="1" ht="14">
      <c r="A1" s="2" t="s">
        <v>613</v>
      </c>
      <c r="B1" s="125" t="s">
        <v>0</v>
      </c>
      <c r="C1" s="2" t="s">
        <v>1</v>
      </c>
      <c r="D1" s="2" t="s">
        <v>2</v>
      </c>
      <c r="E1" s="2" t="s">
        <v>3</v>
      </c>
      <c r="F1" s="2" t="s">
        <v>4</v>
      </c>
      <c r="H1" s="2" t="s">
        <v>5</v>
      </c>
      <c r="I1" s="2" t="s">
        <v>6</v>
      </c>
      <c r="J1" s="2" t="s">
        <v>7</v>
      </c>
      <c r="K1" s="2" t="s">
        <v>8</v>
      </c>
      <c r="N1" s="2" t="s">
        <v>9</v>
      </c>
      <c r="P1" s="2" t="s">
        <v>10</v>
      </c>
      <c r="R1" s="15" t="s">
        <v>11</v>
      </c>
      <c r="S1" s="15"/>
      <c r="T1" s="15"/>
      <c r="U1" s="15"/>
      <c r="V1" s="152"/>
      <c r="W1" s="15"/>
      <c r="X1" s="15"/>
      <c r="Y1" s="15"/>
      <c r="Z1" s="152"/>
      <c r="AA1" s="35" t="s">
        <v>12</v>
      </c>
      <c r="AB1" s="35"/>
      <c r="AC1" s="35"/>
      <c r="AD1" s="35"/>
      <c r="AE1" s="35"/>
      <c r="AF1" s="35"/>
      <c r="AG1" s="35"/>
      <c r="AH1" s="35"/>
      <c r="AI1" s="20" t="s">
        <v>13</v>
      </c>
      <c r="AJ1" s="20"/>
      <c r="AK1" s="20"/>
      <c r="AL1" s="152"/>
      <c r="AM1" s="20"/>
      <c r="AN1" s="20"/>
      <c r="AO1" s="20"/>
      <c r="AP1" s="20"/>
      <c r="AQ1" s="23" t="s">
        <v>14</v>
      </c>
      <c r="AR1" s="23"/>
      <c r="AS1" s="23"/>
      <c r="AT1" s="152"/>
      <c r="AU1" s="23"/>
      <c r="AV1" s="23"/>
      <c r="AW1" s="23"/>
      <c r="AX1" s="23"/>
      <c r="AY1" s="23"/>
      <c r="AZ1" s="2" t="s">
        <v>15</v>
      </c>
      <c r="BC1" s="45" t="s">
        <v>16</v>
      </c>
      <c r="BD1" s="45"/>
      <c r="BE1" s="45"/>
      <c r="BF1" s="45"/>
      <c r="BG1" s="152"/>
      <c r="BH1" s="45"/>
      <c r="BI1" s="45"/>
      <c r="BJ1" s="45"/>
      <c r="BK1" s="45"/>
      <c r="BL1" s="2" t="s">
        <v>17</v>
      </c>
      <c r="BO1" s="48" t="s">
        <v>18</v>
      </c>
      <c r="BP1" s="48"/>
      <c r="BQ1" s="48"/>
      <c r="BR1" s="152"/>
      <c r="BS1" s="48"/>
      <c r="BT1" s="48"/>
      <c r="BU1" s="48"/>
      <c r="BV1" s="48"/>
      <c r="BW1" s="48"/>
      <c r="BX1" s="2" t="s">
        <v>19</v>
      </c>
      <c r="CA1" s="152"/>
      <c r="CH1" s="61" t="s">
        <v>20</v>
      </c>
      <c r="CI1" s="61"/>
      <c r="CJ1" s="61"/>
      <c r="CK1" s="152"/>
      <c r="CL1" s="61"/>
      <c r="CM1" s="61"/>
      <c r="CN1" s="61"/>
      <c r="CO1" s="61"/>
      <c r="CP1" s="61"/>
      <c r="CQ1" s="61"/>
      <c r="CR1" s="2" t="s">
        <v>21</v>
      </c>
      <c r="CU1" s="152"/>
      <c r="DB1" s="2" t="s">
        <v>22</v>
      </c>
      <c r="DD1" s="2" t="s">
        <v>23</v>
      </c>
      <c r="DF1" s="2" t="s">
        <v>24</v>
      </c>
      <c r="DL1" s="152"/>
    </row>
    <row r="2" spans="1:122" s="2" customFormat="1" ht="14">
      <c r="B2" s="125"/>
      <c r="K2" s="2" t="s">
        <v>25</v>
      </c>
      <c r="L2" s="2" t="s">
        <v>26</v>
      </c>
      <c r="M2" s="2" t="s">
        <v>27</v>
      </c>
      <c r="N2" s="2" t="s">
        <v>28</v>
      </c>
      <c r="O2" s="2" t="s">
        <v>29</v>
      </c>
      <c r="P2" s="2" t="s">
        <v>30</v>
      </c>
      <c r="Q2" s="2" t="s">
        <v>31</v>
      </c>
      <c r="R2" s="15" t="s">
        <v>32</v>
      </c>
      <c r="S2" s="15" t="s">
        <v>33</v>
      </c>
      <c r="T2" s="15" t="s">
        <v>34</v>
      </c>
      <c r="U2" s="15" t="s">
        <v>35</v>
      </c>
      <c r="V2" s="152" t="s">
        <v>628</v>
      </c>
      <c r="W2" s="15" t="s">
        <v>36</v>
      </c>
      <c r="X2" s="15" t="s">
        <v>37</v>
      </c>
      <c r="Y2" s="15" t="s">
        <v>38</v>
      </c>
      <c r="Z2" s="152" t="s">
        <v>39</v>
      </c>
      <c r="AA2" s="35" t="s">
        <v>40</v>
      </c>
      <c r="AB2" s="35" t="s">
        <v>41</v>
      </c>
      <c r="AC2" s="35" t="s">
        <v>42</v>
      </c>
      <c r="AD2" s="35" t="s">
        <v>43</v>
      </c>
      <c r="AE2" s="35" t="s">
        <v>44</v>
      </c>
      <c r="AF2" s="35" t="s">
        <v>45</v>
      </c>
      <c r="AG2" s="35" t="s">
        <v>46</v>
      </c>
      <c r="AH2" s="35" t="s">
        <v>38</v>
      </c>
      <c r="AI2" s="20" t="s">
        <v>40</v>
      </c>
      <c r="AJ2" s="20" t="s">
        <v>41</v>
      </c>
      <c r="AK2" s="20" t="s">
        <v>42</v>
      </c>
      <c r="AL2" s="152" t="s">
        <v>43</v>
      </c>
      <c r="AM2" s="20" t="s">
        <v>44</v>
      </c>
      <c r="AN2" s="20" t="s">
        <v>45</v>
      </c>
      <c r="AO2" s="20" t="s">
        <v>46</v>
      </c>
      <c r="AP2" s="20" t="s">
        <v>38</v>
      </c>
      <c r="AQ2" s="23" t="s">
        <v>40</v>
      </c>
      <c r="AR2" s="23" t="s">
        <v>41</v>
      </c>
      <c r="AS2" s="23" t="s">
        <v>42</v>
      </c>
      <c r="AT2" s="152" t="s">
        <v>43</v>
      </c>
      <c r="AU2" s="23" t="s">
        <v>47</v>
      </c>
      <c r="AV2" s="23" t="s">
        <v>46</v>
      </c>
      <c r="AW2" s="23" t="s">
        <v>48</v>
      </c>
      <c r="AX2" s="23" t="s">
        <v>49</v>
      </c>
      <c r="AY2" s="23" t="s">
        <v>38</v>
      </c>
      <c r="AZ2" s="2" t="s">
        <v>50</v>
      </c>
      <c r="BA2" s="2" t="s">
        <v>51</v>
      </c>
      <c r="BB2" s="2" t="s">
        <v>52</v>
      </c>
      <c r="BC2" s="45" t="s">
        <v>40</v>
      </c>
      <c r="BD2" s="45" t="s">
        <v>41</v>
      </c>
      <c r="BE2" s="45" t="s">
        <v>42</v>
      </c>
      <c r="BF2" s="45" t="s">
        <v>47</v>
      </c>
      <c r="BG2" s="152" t="s">
        <v>43</v>
      </c>
      <c r="BH2" s="45" t="s">
        <v>53</v>
      </c>
      <c r="BI2" s="45" t="s">
        <v>46</v>
      </c>
      <c r="BJ2" s="45" t="s">
        <v>54</v>
      </c>
      <c r="BK2" s="45" t="s">
        <v>38</v>
      </c>
      <c r="BL2" s="2" t="s">
        <v>55</v>
      </c>
      <c r="BM2" s="2" t="s">
        <v>56</v>
      </c>
      <c r="BN2" s="2" t="s">
        <v>57</v>
      </c>
      <c r="BO2" s="48" t="s">
        <v>40</v>
      </c>
      <c r="BP2" s="48" t="s">
        <v>41</v>
      </c>
      <c r="BQ2" s="48" t="s">
        <v>42</v>
      </c>
      <c r="BR2" s="152" t="s">
        <v>43</v>
      </c>
      <c r="BS2" s="48" t="s">
        <v>47</v>
      </c>
      <c r="BT2" s="48" t="s">
        <v>53</v>
      </c>
      <c r="BU2" s="48" t="s">
        <v>46</v>
      </c>
      <c r="BV2" s="48" t="s">
        <v>54</v>
      </c>
      <c r="BW2" s="48" t="s">
        <v>38</v>
      </c>
      <c r="BX2" s="2" t="s">
        <v>40</v>
      </c>
      <c r="BY2" s="2" t="s">
        <v>41</v>
      </c>
      <c r="BZ2" s="2" t="s">
        <v>42</v>
      </c>
      <c r="CA2" s="152" t="s">
        <v>43</v>
      </c>
      <c r="CB2" s="2" t="s">
        <v>47</v>
      </c>
      <c r="CC2" s="2" t="s">
        <v>53</v>
      </c>
      <c r="CD2" s="2" t="s">
        <v>46</v>
      </c>
      <c r="CE2" s="2" t="s">
        <v>48</v>
      </c>
      <c r="CF2" s="2" t="s">
        <v>49</v>
      </c>
      <c r="CG2" s="2" t="s">
        <v>38</v>
      </c>
      <c r="CH2" s="61" t="s">
        <v>40</v>
      </c>
      <c r="CI2" s="61" t="s">
        <v>41</v>
      </c>
      <c r="CJ2" s="61" t="s">
        <v>42</v>
      </c>
      <c r="CK2" s="152" t="s">
        <v>43</v>
      </c>
      <c r="CL2" s="61" t="s">
        <v>47</v>
      </c>
      <c r="CM2" s="61" t="s">
        <v>53</v>
      </c>
      <c r="CN2" s="61" t="s">
        <v>46</v>
      </c>
      <c r="CO2" s="61" t="s">
        <v>48</v>
      </c>
      <c r="CP2" s="61" t="s">
        <v>49</v>
      </c>
      <c r="CQ2" s="61" t="s">
        <v>38</v>
      </c>
      <c r="CR2" s="2" t="s">
        <v>40</v>
      </c>
      <c r="CS2" s="2" t="s">
        <v>41</v>
      </c>
      <c r="CT2" s="2" t="s">
        <v>42</v>
      </c>
      <c r="CU2" s="152" t="s">
        <v>43</v>
      </c>
      <c r="CV2" s="2" t="s">
        <v>47</v>
      </c>
      <c r="CW2" s="2" t="s">
        <v>53</v>
      </c>
      <c r="CX2" s="2" t="s">
        <v>46</v>
      </c>
      <c r="CY2" s="2" t="s">
        <v>48</v>
      </c>
      <c r="CZ2" s="2" t="s">
        <v>49</v>
      </c>
      <c r="DA2" s="2" t="s">
        <v>38</v>
      </c>
      <c r="DB2" s="2" t="s">
        <v>30</v>
      </c>
      <c r="DC2" s="2" t="s">
        <v>58</v>
      </c>
      <c r="DD2" s="2" t="s">
        <v>30</v>
      </c>
      <c r="DE2" s="2" t="s">
        <v>58</v>
      </c>
      <c r="DF2" s="2" t="s">
        <v>59</v>
      </c>
      <c r="DG2" s="2" t="s">
        <v>60</v>
      </c>
      <c r="DH2" s="2" t="s">
        <v>61</v>
      </c>
      <c r="DI2" s="2" t="s">
        <v>62</v>
      </c>
      <c r="DJ2" s="2" t="s">
        <v>63</v>
      </c>
      <c r="DK2" s="2" t="s">
        <v>64</v>
      </c>
      <c r="DL2" s="152" t="s">
        <v>65</v>
      </c>
      <c r="DN2" s="2" t="s">
        <v>511</v>
      </c>
      <c r="DO2" s="2" t="s">
        <v>510</v>
      </c>
      <c r="DP2" s="2" t="s">
        <v>512</v>
      </c>
    </row>
    <row r="3" spans="1:122">
      <c r="B3" s="103">
        <v>114034104736</v>
      </c>
      <c r="C3">
        <v>420113149</v>
      </c>
      <c r="D3" s="1">
        <v>44700.629837962966</v>
      </c>
      <c r="E3" s="1">
        <v>44700.641724537039</v>
      </c>
      <c r="F3" t="s">
        <v>66</v>
      </c>
      <c r="K3" t="s">
        <v>25</v>
      </c>
      <c r="L3" t="s">
        <v>26</v>
      </c>
      <c r="M3" t="s">
        <v>27</v>
      </c>
      <c r="N3" t="s">
        <v>67</v>
      </c>
      <c r="O3" t="s">
        <v>68</v>
      </c>
      <c r="P3" t="s">
        <v>69</v>
      </c>
      <c r="R3"/>
      <c r="S3"/>
      <c r="T3"/>
      <c r="U3"/>
      <c r="V3" s="153" t="str">
        <f>IF(R3&lt;&gt;"",1,IF(S3&lt;&gt;"",2,IF(T3&lt;&gt;"",3,IF(U3&lt;&gt;"",4,""))))</f>
        <v/>
      </c>
      <c r="W3" t="s">
        <v>36</v>
      </c>
      <c r="X3" t="s">
        <v>37</v>
      </c>
      <c r="Y3"/>
      <c r="Z3" s="153">
        <f>IF(W3&lt;&gt;"",1,IF(X3&lt;&gt;"",2,""))</f>
        <v>1</v>
      </c>
      <c r="AA3"/>
      <c r="AB3"/>
      <c r="AC3"/>
      <c r="AD3"/>
      <c r="AE3"/>
      <c r="AF3"/>
      <c r="AG3"/>
      <c r="AH3" t="s">
        <v>70</v>
      </c>
      <c r="AI3"/>
      <c r="AJ3"/>
      <c r="AK3"/>
      <c r="AM3"/>
      <c r="AN3"/>
      <c r="AO3"/>
      <c r="AP3" t="s">
        <v>71</v>
      </c>
      <c r="AQ3"/>
      <c r="AR3"/>
      <c r="AS3"/>
      <c r="AT3" s="153" t="str">
        <f t="shared" ref="AT3:AT56" si="0">IF(AQ3&lt;&gt;"",1,IF(AR3&lt;&gt;"",2,IF(AS3&lt;&gt;"",3,"")))</f>
        <v/>
      </c>
      <c r="AU3"/>
      <c r="AV3"/>
      <c r="AW3"/>
      <c r="AX3"/>
      <c r="AY3" t="s">
        <v>72</v>
      </c>
      <c r="BB3" t="s">
        <v>52</v>
      </c>
      <c r="BG3" s="153" t="str">
        <f t="shared" ref="BG3:BG56" si="1">IF(BC3&lt;&gt;"",1,IF(BD3&lt;&gt;"",2,IF(BE3&lt;&gt;"",3,"")))</f>
        <v/>
      </c>
      <c r="BN3" t="s">
        <v>57</v>
      </c>
      <c r="BR3" s="153" t="str">
        <f>IF(BO3&lt;&gt;"",1,IF(BP3&lt;&gt;"",2,IF(BQ3&lt;&gt;"",3,"")))</f>
        <v/>
      </c>
      <c r="CA3" s="153" t="str">
        <f>IF(BX3&lt;&gt;"",1,IF(BY3&lt;&gt;"",2,IF(BZ3&lt;&gt;"",3,"")))</f>
        <v/>
      </c>
      <c r="CE3" t="s">
        <v>48</v>
      </c>
      <c r="CF3" t="s">
        <v>49</v>
      </c>
      <c r="CK3" s="153" t="str">
        <f>IF(CH3&lt;&gt;"",1,IF(CI3&lt;&gt;"",2,IF(CJ3&lt;&gt;"",3,"")))</f>
        <v/>
      </c>
      <c r="CO3" s="62" t="s">
        <v>48</v>
      </c>
      <c r="CP3" s="62" t="s">
        <v>49</v>
      </c>
      <c r="CU3" s="153" t="str">
        <f>IF(CR3&lt;&gt;"",1,IF(CS3&lt;&gt;"",2,IF(CT3&lt;&gt;"",3,"")))</f>
        <v/>
      </c>
      <c r="CY3" t="s">
        <v>48</v>
      </c>
      <c r="CZ3" t="s">
        <v>49</v>
      </c>
      <c r="DB3" t="s">
        <v>58</v>
      </c>
      <c r="DC3" t="s">
        <v>73</v>
      </c>
      <c r="DD3" t="s">
        <v>58</v>
      </c>
      <c r="DE3" t="s">
        <v>74</v>
      </c>
      <c r="DH3" t="s">
        <v>75</v>
      </c>
      <c r="DI3" t="s">
        <v>76</v>
      </c>
      <c r="DJ3" t="s">
        <v>77</v>
      </c>
      <c r="DL3" s="153" t="s">
        <v>78</v>
      </c>
      <c r="DP3">
        <v>1</v>
      </c>
    </row>
    <row r="4" spans="1:122">
      <c r="B4" s="103">
        <v>114012762535</v>
      </c>
      <c r="C4">
        <v>420113149</v>
      </c>
      <c r="D4" s="1">
        <v>44669.471747685187</v>
      </c>
      <c r="E4" s="1">
        <v>44685.651087962964</v>
      </c>
      <c r="F4" t="s">
        <v>79</v>
      </c>
      <c r="K4" t="s">
        <v>25</v>
      </c>
      <c r="L4" t="s">
        <v>26</v>
      </c>
      <c r="M4" t="s">
        <v>27</v>
      </c>
      <c r="N4" t="s">
        <v>80</v>
      </c>
      <c r="O4" t="s">
        <v>81</v>
      </c>
      <c r="P4" t="s">
        <v>31</v>
      </c>
      <c r="Q4" t="s">
        <v>82</v>
      </c>
      <c r="U4" s="16" t="s">
        <v>35</v>
      </c>
      <c r="V4" s="153">
        <f t="shared" ref="V4:V56" si="2">IF(R4&lt;&gt;"",1,IF(S4&lt;&gt;"",2,IF(T4&lt;&gt;"",3,IF(U4&lt;&gt;"",4,""))))</f>
        <v>4</v>
      </c>
      <c r="W4" s="16" t="s">
        <v>36</v>
      </c>
      <c r="X4" s="16" t="s">
        <v>37</v>
      </c>
      <c r="Y4" s="16" t="s">
        <v>83</v>
      </c>
      <c r="Z4" s="153">
        <f t="shared" ref="Z4:Z56" si="3">IF(W4&lt;&gt;"",1,IF(X4&lt;&gt;"",2,""))</f>
        <v>1</v>
      </c>
      <c r="AA4" s="36"/>
      <c r="AB4" s="36"/>
      <c r="AC4" s="36" t="s">
        <v>42</v>
      </c>
      <c r="AD4" s="36">
        <f>IF(AA4&lt;&gt;"",1,IF(AB4&lt;&gt;"",2,IF(AC4&lt;&gt;"",3,"")))</f>
        <v>3</v>
      </c>
      <c r="AE4" s="36"/>
      <c r="AF4" s="36"/>
      <c r="AG4" s="36" t="s">
        <v>46</v>
      </c>
      <c r="AH4" s="36" t="s">
        <v>84</v>
      </c>
      <c r="AI4" s="21"/>
      <c r="AJ4" s="21"/>
      <c r="AK4" s="21" t="s">
        <v>42</v>
      </c>
      <c r="AL4" s="153">
        <f>IF(AI4&lt;&gt;"",1,IF(AJ4&lt;&gt;"",2,IF(AK4&lt;&gt;"",3,"")))</f>
        <v>3</v>
      </c>
      <c r="AO4" s="21" t="s">
        <v>46</v>
      </c>
      <c r="AP4" s="21" t="s">
        <v>85</v>
      </c>
      <c r="AQ4" s="24"/>
      <c r="AT4" s="153" t="str">
        <f t="shared" si="0"/>
        <v/>
      </c>
      <c r="AU4" s="24" t="s">
        <v>47</v>
      </c>
      <c r="AV4" s="24" t="s">
        <v>46</v>
      </c>
      <c r="AW4" s="24" t="s">
        <v>48</v>
      </c>
      <c r="AX4" s="24" t="s">
        <v>49</v>
      </c>
      <c r="AY4" s="24" t="s">
        <v>86</v>
      </c>
      <c r="AZ4" t="s">
        <v>50</v>
      </c>
      <c r="BA4" t="s">
        <v>51</v>
      </c>
      <c r="BE4" s="46" t="s">
        <v>42</v>
      </c>
      <c r="BF4" s="46" t="s">
        <v>47</v>
      </c>
      <c r="BG4" s="153">
        <f t="shared" si="1"/>
        <v>3</v>
      </c>
      <c r="BI4" s="46" t="s">
        <v>46</v>
      </c>
      <c r="BK4" s="46" t="s">
        <v>87</v>
      </c>
      <c r="BL4" t="s">
        <v>55</v>
      </c>
      <c r="BM4" t="s">
        <v>56</v>
      </c>
      <c r="BQ4" s="49" t="s">
        <v>42</v>
      </c>
      <c r="BR4" s="153">
        <f t="shared" ref="BR4:BR56" si="4">IF(BO4&lt;&gt;"",1,IF(BP4&lt;&gt;"",2,IF(BQ4&lt;&gt;"",3,"")))</f>
        <v>3</v>
      </c>
      <c r="BS4" s="49" t="s">
        <v>47</v>
      </c>
      <c r="BU4" s="49" t="s">
        <v>46</v>
      </c>
      <c r="BW4" s="49" t="s">
        <v>88</v>
      </c>
      <c r="BZ4" t="s">
        <v>42</v>
      </c>
      <c r="CA4" s="153">
        <f t="shared" ref="CA4:CA56" si="5">IF(BX4&lt;&gt;"",1,IF(BY4&lt;&gt;"",2,IF(BZ4&lt;&gt;"",3,"")))</f>
        <v>3</v>
      </c>
      <c r="CB4" t="s">
        <v>47</v>
      </c>
      <c r="CE4" t="s">
        <v>48</v>
      </c>
      <c r="CG4" t="s">
        <v>89</v>
      </c>
      <c r="CJ4" s="62" t="s">
        <v>42</v>
      </c>
      <c r="CK4" s="153">
        <f t="shared" ref="CK4:CK56" si="6">IF(CH4&lt;&gt;"",1,IF(CI4&lt;&gt;"",2,IF(CJ4&lt;&gt;"",3,"")))</f>
        <v>3</v>
      </c>
      <c r="CO4" s="62" t="s">
        <v>48</v>
      </c>
      <c r="CQ4" s="62" t="s">
        <v>90</v>
      </c>
      <c r="CT4" t="s">
        <v>42</v>
      </c>
      <c r="CU4" s="153">
        <f t="shared" ref="CU4:CU56" si="7">IF(CR4&lt;&gt;"",1,IF(CS4&lt;&gt;"",2,IF(CT4&lt;&gt;"",3,"")))</f>
        <v>3</v>
      </c>
      <c r="CY4" t="s">
        <v>48</v>
      </c>
      <c r="DA4" t="s">
        <v>91</v>
      </c>
      <c r="DB4" t="s">
        <v>58</v>
      </c>
      <c r="DC4" t="s">
        <v>92</v>
      </c>
      <c r="DD4" t="s">
        <v>58</v>
      </c>
      <c r="DE4" t="s">
        <v>93</v>
      </c>
      <c r="DF4">
        <v>27</v>
      </c>
      <c r="DI4" t="s">
        <v>94</v>
      </c>
      <c r="DJ4" t="s">
        <v>95</v>
      </c>
      <c r="DL4" s="153" t="s">
        <v>96</v>
      </c>
      <c r="DN4">
        <v>1</v>
      </c>
    </row>
    <row r="5" spans="1:122">
      <c r="B5" s="103">
        <v>114021959128</v>
      </c>
      <c r="C5">
        <v>420113149</v>
      </c>
      <c r="D5" s="1">
        <v>44683.641782407409</v>
      </c>
      <c r="E5" s="1">
        <v>44683.649340277778</v>
      </c>
      <c r="F5" t="s">
        <v>97</v>
      </c>
      <c r="K5" t="s">
        <v>25</v>
      </c>
      <c r="L5" t="s">
        <v>26</v>
      </c>
      <c r="N5">
        <v>50</v>
      </c>
      <c r="O5">
        <v>50</v>
      </c>
      <c r="P5" t="s">
        <v>31</v>
      </c>
      <c r="Q5" t="s">
        <v>98</v>
      </c>
      <c r="R5" s="17"/>
      <c r="V5" s="153" t="str">
        <f t="shared" si="2"/>
        <v/>
      </c>
      <c r="W5" s="16" t="s">
        <v>36</v>
      </c>
      <c r="Z5" s="153">
        <f t="shared" si="3"/>
        <v>1</v>
      </c>
      <c r="AA5" s="37" t="s">
        <v>99</v>
      </c>
      <c r="AB5" s="36"/>
      <c r="AC5" s="36"/>
      <c r="AD5" s="36">
        <f t="shared" ref="AD5:AD56" si="8">IF(AA5&lt;&gt;"",1,IF(AB5&lt;&gt;"",2,IF(AC5&lt;&gt;"",3,"")))</f>
        <v>1</v>
      </c>
      <c r="AE5" s="36"/>
      <c r="AF5" s="36"/>
      <c r="AG5" s="36"/>
      <c r="AH5" s="36" t="s">
        <v>100</v>
      </c>
      <c r="AI5" s="22" t="s">
        <v>99</v>
      </c>
      <c r="AJ5" s="21"/>
      <c r="AL5" s="153">
        <f t="shared" ref="AL5:AL56" si="9">IF(AI5&lt;&gt;"",1,IF(AJ5&lt;&gt;"",2,IF(AK5&lt;&gt;"",3,"")))</f>
        <v>1</v>
      </c>
      <c r="AP5" s="21" t="s">
        <v>101</v>
      </c>
      <c r="AQ5" s="38" t="s">
        <v>99</v>
      </c>
      <c r="AT5" s="153">
        <f t="shared" si="0"/>
        <v>1</v>
      </c>
      <c r="AY5" s="24" t="s">
        <v>102</v>
      </c>
      <c r="BB5" t="s">
        <v>52</v>
      </c>
      <c r="BG5" s="153" t="str">
        <f t="shared" si="1"/>
        <v/>
      </c>
      <c r="BN5" t="s">
        <v>57</v>
      </c>
      <c r="BR5" s="153" t="str">
        <f t="shared" si="4"/>
        <v/>
      </c>
      <c r="BX5" s="6" t="s">
        <v>99</v>
      </c>
      <c r="CA5" s="153">
        <f t="shared" si="5"/>
        <v>1</v>
      </c>
      <c r="CG5" t="s">
        <v>103</v>
      </c>
      <c r="CH5" s="63" t="s">
        <v>99</v>
      </c>
      <c r="CK5" s="153">
        <f t="shared" si="6"/>
        <v>1</v>
      </c>
      <c r="CQ5" s="62" t="s">
        <v>103</v>
      </c>
      <c r="CR5" s="6" t="s">
        <v>99</v>
      </c>
      <c r="CU5" s="153">
        <f t="shared" si="7"/>
        <v>1</v>
      </c>
      <c r="DA5" t="s">
        <v>103</v>
      </c>
      <c r="DB5" t="s">
        <v>58</v>
      </c>
      <c r="DC5" t="s">
        <v>104</v>
      </c>
      <c r="DD5" t="s">
        <v>69</v>
      </c>
      <c r="DF5">
        <v>31</v>
      </c>
      <c r="DG5" t="s">
        <v>105</v>
      </c>
      <c r="DI5" t="s">
        <v>106</v>
      </c>
      <c r="DJ5" s="3" t="s">
        <v>107</v>
      </c>
      <c r="DL5" s="153" t="s">
        <v>108</v>
      </c>
      <c r="DN5" t="s">
        <v>506</v>
      </c>
      <c r="DO5">
        <v>1</v>
      </c>
    </row>
    <row r="6" spans="1:122">
      <c r="B6" s="103">
        <v>114018663546</v>
      </c>
      <c r="C6">
        <v>420113149</v>
      </c>
      <c r="D6" s="1">
        <v>44678.631145833337</v>
      </c>
      <c r="E6" s="1">
        <v>44678.646886574075</v>
      </c>
      <c r="F6" t="s">
        <v>109</v>
      </c>
      <c r="K6" t="s">
        <v>25</v>
      </c>
      <c r="N6" t="s">
        <v>110</v>
      </c>
      <c r="O6">
        <v>340</v>
      </c>
      <c r="P6" t="s">
        <v>69</v>
      </c>
      <c r="S6" s="16" t="s">
        <v>111</v>
      </c>
      <c r="V6" s="153">
        <f t="shared" si="2"/>
        <v>2</v>
      </c>
      <c r="X6" s="17" t="s">
        <v>112</v>
      </c>
      <c r="Z6" s="153">
        <f t="shared" si="3"/>
        <v>2</v>
      </c>
      <c r="AA6" s="36" t="s">
        <v>40</v>
      </c>
      <c r="AB6" s="36" t="s">
        <v>41</v>
      </c>
      <c r="AC6" s="36" t="s">
        <v>42</v>
      </c>
      <c r="AD6" s="36">
        <f t="shared" si="8"/>
        <v>1</v>
      </c>
      <c r="AE6" s="37" t="s">
        <v>44</v>
      </c>
      <c r="AF6" s="36"/>
      <c r="AG6" s="36" t="s">
        <v>46</v>
      </c>
      <c r="AH6" s="36"/>
      <c r="AI6" s="21" t="s">
        <v>40</v>
      </c>
      <c r="AJ6" s="21"/>
      <c r="AL6" s="153">
        <f t="shared" si="9"/>
        <v>1</v>
      </c>
      <c r="AM6" s="22" t="s">
        <v>44</v>
      </c>
      <c r="AO6" s="21" t="s">
        <v>46</v>
      </c>
      <c r="AQ6" s="24"/>
      <c r="AT6" s="153" t="str">
        <f t="shared" si="0"/>
        <v/>
      </c>
      <c r="AU6" s="24" t="s">
        <v>47</v>
      </c>
      <c r="AV6" s="24" t="s">
        <v>46</v>
      </c>
      <c r="AW6" s="24" t="s">
        <v>48</v>
      </c>
      <c r="AZ6" t="s">
        <v>50</v>
      </c>
      <c r="BA6" t="s">
        <v>51</v>
      </c>
      <c r="BC6" s="46" t="s">
        <v>40</v>
      </c>
      <c r="BF6" s="46" t="s">
        <v>47</v>
      </c>
      <c r="BG6" s="153">
        <f t="shared" si="1"/>
        <v>1</v>
      </c>
      <c r="BI6" s="46" t="s">
        <v>46</v>
      </c>
      <c r="BN6" t="s">
        <v>57</v>
      </c>
      <c r="BR6" s="153" t="str">
        <f t="shared" si="4"/>
        <v/>
      </c>
      <c r="BX6" t="s">
        <v>40</v>
      </c>
      <c r="CA6" s="153">
        <f t="shared" si="5"/>
        <v>1</v>
      </c>
      <c r="CB6" t="s">
        <v>47</v>
      </c>
      <c r="CD6" t="s">
        <v>46</v>
      </c>
      <c r="CK6" s="153" t="str">
        <f t="shared" si="6"/>
        <v/>
      </c>
      <c r="CN6" s="62" t="s">
        <v>46</v>
      </c>
      <c r="CU6" s="153" t="str">
        <f t="shared" si="7"/>
        <v/>
      </c>
      <c r="CX6" t="s">
        <v>46</v>
      </c>
      <c r="DB6" t="s">
        <v>69</v>
      </c>
      <c r="DD6" t="s">
        <v>69</v>
      </c>
      <c r="DF6">
        <v>13</v>
      </c>
      <c r="DI6" t="s">
        <v>113</v>
      </c>
      <c r="DJ6" t="s">
        <v>114</v>
      </c>
      <c r="DK6" t="e">
        <v>#N/A</v>
      </c>
      <c r="DL6" s="153" t="s">
        <v>96</v>
      </c>
      <c r="DN6">
        <v>1</v>
      </c>
    </row>
    <row r="7" spans="1:122">
      <c r="B7" s="103">
        <v>114018629487</v>
      </c>
      <c r="C7">
        <v>420113149</v>
      </c>
      <c r="D7" s="1">
        <v>44678.613032407404</v>
      </c>
      <c r="E7" s="1">
        <v>44678.622939814813</v>
      </c>
      <c r="F7" t="s">
        <v>115</v>
      </c>
      <c r="K7" t="s">
        <v>25</v>
      </c>
      <c r="L7" t="s">
        <v>26</v>
      </c>
      <c r="N7">
        <v>18</v>
      </c>
      <c r="O7">
        <v>18</v>
      </c>
      <c r="P7" t="s">
        <v>31</v>
      </c>
      <c r="Q7" t="s">
        <v>116</v>
      </c>
      <c r="V7" s="153" t="str">
        <f t="shared" si="2"/>
        <v/>
      </c>
      <c r="W7" s="16" t="s">
        <v>36</v>
      </c>
      <c r="Z7" s="153">
        <f t="shared" si="3"/>
        <v>1</v>
      </c>
      <c r="AA7" s="36"/>
      <c r="AB7" s="36"/>
      <c r="AC7" s="36"/>
      <c r="AD7" s="36" t="str">
        <f t="shared" si="8"/>
        <v/>
      </c>
      <c r="AE7" s="36" t="s">
        <v>44</v>
      </c>
      <c r="AF7" s="36"/>
      <c r="AG7" s="36"/>
      <c r="AH7" s="36"/>
      <c r="AI7" s="21"/>
      <c r="AJ7" s="21"/>
      <c r="AL7" s="153" t="str">
        <f t="shared" si="9"/>
        <v/>
      </c>
      <c r="AM7" s="21" t="s">
        <v>44</v>
      </c>
      <c r="AO7" s="21" t="s">
        <v>46</v>
      </c>
      <c r="AQ7" s="24"/>
      <c r="AT7" s="153" t="str">
        <f t="shared" si="0"/>
        <v/>
      </c>
      <c r="AU7" s="24" t="s">
        <v>47</v>
      </c>
      <c r="AV7" s="24" t="s">
        <v>46</v>
      </c>
      <c r="AX7" s="24" t="s">
        <v>49</v>
      </c>
      <c r="AZ7" t="s">
        <v>50</v>
      </c>
      <c r="BA7" t="s">
        <v>51</v>
      </c>
      <c r="BF7" s="46" t="s">
        <v>47</v>
      </c>
      <c r="BG7" s="153" t="str">
        <f t="shared" si="1"/>
        <v/>
      </c>
      <c r="BI7" s="46" t="s">
        <v>46</v>
      </c>
      <c r="BL7" s="6" t="s">
        <v>99</v>
      </c>
      <c r="BM7" s="6" t="s">
        <v>99</v>
      </c>
      <c r="BR7" s="153" t="str">
        <f t="shared" si="4"/>
        <v/>
      </c>
      <c r="BS7" s="49" t="s">
        <v>47</v>
      </c>
      <c r="BU7" s="49" t="s">
        <v>46</v>
      </c>
      <c r="CA7" s="153" t="str">
        <f t="shared" si="5"/>
        <v/>
      </c>
      <c r="CB7" t="s">
        <v>47</v>
      </c>
      <c r="CD7" t="s">
        <v>46</v>
      </c>
      <c r="CF7" t="s">
        <v>49</v>
      </c>
      <c r="CK7" s="153" t="str">
        <f t="shared" si="6"/>
        <v/>
      </c>
      <c r="CL7" s="62" t="s">
        <v>47</v>
      </c>
      <c r="CN7" s="62" t="s">
        <v>46</v>
      </c>
      <c r="CP7" s="62" t="s">
        <v>49</v>
      </c>
      <c r="CU7" s="153" t="str">
        <f t="shared" si="7"/>
        <v/>
      </c>
      <c r="CV7" t="s">
        <v>47</v>
      </c>
      <c r="CX7" t="s">
        <v>46</v>
      </c>
      <c r="CZ7" t="s">
        <v>49</v>
      </c>
      <c r="DB7" t="s">
        <v>69</v>
      </c>
      <c r="DD7" t="s">
        <v>58</v>
      </c>
      <c r="DE7" t="s">
        <v>117</v>
      </c>
      <c r="DG7">
        <v>41039</v>
      </c>
      <c r="DI7" t="s">
        <v>118</v>
      </c>
      <c r="DJ7" s="3" t="s">
        <v>119</v>
      </c>
      <c r="DK7" t="s">
        <v>120</v>
      </c>
      <c r="DL7" s="153" t="s">
        <v>108</v>
      </c>
      <c r="DN7" t="s">
        <v>506</v>
      </c>
      <c r="DO7">
        <v>1</v>
      </c>
    </row>
    <row r="8" spans="1:122">
      <c r="B8" s="103">
        <v>114011344677</v>
      </c>
      <c r="C8">
        <v>420113149</v>
      </c>
      <c r="D8" s="1">
        <v>44665.322962962964</v>
      </c>
      <c r="E8" s="1">
        <v>44678.597025462965</v>
      </c>
      <c r="F8" t="s">
        <v>121</v>
      </c>
      <c r="K8" t="s">
        <v>25</v>
      </c>
      <c r="L8" t="s">
        <v>26</v>
      </c>
      <c r="N8">
        <v>2050</v>
      </c>
      <c r="O8">
        <v>400</v>
      </c>
      <c r="P8" t="s">
        <v>69</v>
      </c>
      <c r="V8" s="153" t="str">
        <f t="shared" si="2"/>
        <v/>
      </c>
      <c r="W8" s="16" t="s">
        <v>36</v>
      </c>
      <c r="X8" s="16" t="s">
        <v>37</v>
      </c>
      <c r="Z8" s="153">
        <f t="shared" si="3"/>
        <v>1</v>
      </c>
      <c r="AA8" s="36" t="s">
        <v>40</v>
      </c>
      <c r="AB8" s="36"/>
      <c r="AC8" s="36"/>
      <c r="AD8" s="36">
        <f t="shared" si="8"/>
        <v>1</v>
      </c>
      <c r="AE8" s="36" t="s">
        <v>44</v>
      </c>
      <c r="AF8" s="36"/>
      <c r="AG8" s="36" t="s">
        <v>46</v>
      </c>
      <c r="AH8" s="36"/>
      <c r="AI8" s="21" t="s">
        <v>40</v>
      </c>
      <c r="AJ8" s="21"/>
      <c r="AL8" s="153">
        <f t="shared" si="9"/>
        <v>1</v>
      </c>
      <c r="AM8" s="21" t="s">
        <v>44</v>
      </c>
      <c r="AO8" s="21" t="s">
        <v>46</v>
      </c>
      <c r="AQ8" s="24" t="s">
        <v>40</v>
      </c>
      <c r="AT8" s="153">
        <f t="shared" si="0"/>
        <v>1</v>
      </c>
      <c r="AU8" s="24" t="s">
        <v>47</v>
      </c>
      <c r="AV8" s="24" t="s">
        <v>46</v>
      </c>
      <c r="AX8" s="24" t="s">
        <v>49</v>
      </c>
      <c r="AZ8" t="s">
        <v>50</v>
      </c>
      <c r="BA8" t="s">
        <v>51</v>
      </c>
      <c r="BC8" s="46" t="s">
        <v>40</v>
      </c>
      <c r="BF8" s="46" t="s">
        <v>47</v>
      </c>
      <c r="BG8" s="153">
        <f t="shared" si="1"/>
        <v>1</v>
      </c>
      <c r="BI8" s="46" t="s">
        <v>46</v>
      </c>
      <c r="BJ8" s="46" t="s">
        <v>54</v>
      </c>
      <c r="BL8" t="s">
        <v>55</v>
      </c>
      <c r="BM8" t="s">
        <v>56</v>
      </c>
      <c r="BO8" s="49" t="s">
        <v>40</v>
      </c>
      <c r="BR8" s="153">
        <f t="shared" si="4"/>
        <v>1</v>
      </c>
      <c r="BS8" s="49" t="s">
        <v>47</v>
      </c>
      <c r="BU8" s="49" t="s">
        <v>46</v>
      </c>
      <c r="BV8" s="49" t="s">
        <v>54</v>
      </c>
      <c r="BX8" t="s">
        <v>40</v>
      </c>
      <c r="CA8" s="153">
        <f t="shared" si="5"/>
        <v>1</v>
      </c>
      <c r="CB8" t="s">
        <v>47</v>
      </c>
      <c r="CD8" t="s">
        <v>46</v>
      </c>
      <c r="CF8" t="s">
        <v>49</v>
      </c>
      <c r="CH8" s="62" t="s">
        <v>40</v>
      </c>
      <c r="CK8" s="153">
        <f t="shared" si="6"/>
        <v>1</v>
      </c>
      <c r="CL8" s="62" t="s">
        <v>47</v>
      </c>
      <c r="CN8" s="62" t="s">
        <v>46</v>
      </c>
      <c r="CP8" s="62" t="s">
        <v>49</v>
      </c>
      <c r="CU8" s="153" t="str">
        <f t="shared" si="7"/>
        <v/>
      </c>
      <c r="CV8" t="s">
        <v>47</v>
      </c>
      <c r="CX8" t="s">
        <v>46</v>
      </c>
      <c r="CZ8" t="s">
        <v>49</v>
      </c>
      <c r="DB8" t="s">
        <v>58</v>
      </c>
      <c r="DC8" t="s">
        <v>122</v>
      </c>
      <c r="DD8" t="s">
        <v>69</v>
      </c>
      <c r="DF8">
        <v>29</v>
      </c>
      <c r="DK8" t="e">
        <v>#N/A</v>
      </c>
      <c r="DL8" s="153" t="s">
        <v>96</v>
      </c>
      <c r="DN8">
        <v>1</v>
      </c>
    </row>
    <row r="9" spans="1:122">
      <c r="B9" s="103">
        <v>114018582316</v>
      </c>
      <c r="C9">
        <v>420113149</v>
      </c>
      <c r="D9" s="1">
        <v>44678.565312500003</v>
      </c>
      <c r="E9" s="1">
        <v>44678.580960648149</v>
      </c>
      <c r="F9" t="s">
        <v>123</v>
      </c>
      <c r="K9" t="s">
        <v>25</v>
      </c>
      <c r="L9" t="s">
        <v>26</v>
      </c>
      <c r="N9" t="s">
        <v>124</v>
      </c>
      <c r="O9" t="s">
        <v>125</v>
      </c>
      <c r="P9" t="s">
        <v>31</v>
      </c>
      <c r="Q9" t="s">
        <v>126</v>
      </c>
      <c r="R9" s="16" t="s">
        <v>32</v>
      </c>
      <c r="V9" s="153">
        <f t="shared" si="2"/>
        <v>1</v>
      </c>
      <c r="Z9" s="153" t="str">
        <f t="shared" si="3"/>
        <v/>
      </c>
      <c r="AA9" s="36" t="s">
        <v>40</v>
      </c>
      <c r="AB9" s="36" t="s">
        <v>41</v>
      </c>
      <c r="AC9" s="36"/>
      <c r="AD9" s="36">
        <f t="shared" si="8"/>
        <v>1</v>
      </c>
      <c r="AE9" s="36" t="s">
        <v>44</v>
      </c>
      <c r="AF9" s="36"/>
      <c r="AG9" s="36"/>
      <c r="AH9" s="36"/>
      <c r="AI9" s="21" t="s">
        <v>40</v>
      </c>
      <c r="AJ9" s="21" t="s">
        <v>41</v>
      </c>
      <c r="AL9" s="153">
        <f t="shared" si="9"/>
        <v>1</v>
      </c>
      <c r="AM9" s="21" t="s">
        <v>44</v>
      </c>
      <c r="AQ9" s="24" t="s">
        <v>40</v>
      </c>
      <c r="AR9" s="24" t="s">
        <v>41</v>
      </c>
      <c r="AT9" s="153">
        <f t="shared" si="0"/>
        <v>1</v>
      </c>
      <c r="AU9" s="24" t="s">
        <v>47</v>
      </c>
      <c r="AV9" s="24" t="s">
        <v>46</v>
      </c>
      <c r="AX9" s="24" t="s">
        <v>49</v>
      </c>
      <c r="AZ9" t="s">
        <v>50</v>
      </c>
      <c r="BA9" t="s">
        <v>51</v>
      </c>
      <c r="BC9" s="46" t="s">
        <v>40</v>
      </c>
      <c r="BF9" s="46" t="s">
        <v>47</v>
      </c>
      <c r="BG9" s="153">
        <f t="shared" si="1"/>
        <v>1</v>
      </c>
      <c r="BI9" s="46" t="s">
        <v>46</v>
      </c>
      <c r="BL9" t="s">
        <v>55</v>
      </c>
      <c r="BM9" t="s">
        <v>56</v>
      </c>
      <c r="BO9" s="49" t="s">
        <v>40</v>
      </c>
      <c r="BR9" s="153">
        <f t="shared" si="4"/>
        <v>1</v>
      </c>
      <c r="BS9" s="49" t="s">
        <v>47</v>
      </c>
      <c r="BU9" s="49" t="s">
        <v>46</v>
      </c>
      <c r="BX9" t="s">
        <v>40</v>
      </c>
      <c r="BY9" t="s">
        <v>41</v>
      </c>
      <c r="CA9" s="153">
        <f t="shared" si="5"/>
        <v>1</v>
      </c>
      <c r="CB9" t="s">
        <v>47</v>
      </c>
      <c r="CD9" t="s">
        <v>46</v>
      </c>
      <c r="CF9" t="s">
        <v>49</v>
      </c>
      <c r="CH9" s="62" t="s">
        <v>40</v>
      </c>
      <c r="CK9" s="153">
        <f t="shared" si="6"/>
        <v>1</v>
      </c>
      <c r="CL9" s="62" t="s">
        <v>47</v>
      </c>
      <c r="CN9" s="62" t="s">
        <v>46</v>
      </c>
      <c r="CP9" s="62" t="s">
        <v>49</v>
      </c>
      <c r="CU9" s="153" t="str">
        <f t="shared" si="7"/>
        <v/>
      </c>
      <c r="CV9" t="s">
        <v>47</v>
      </c>
      <c r="CZ9" t="s">
        <v>49</v>
      </c>
      <c r="DB9" t="s">
        <v>58</v>
      </c>
      <c r="DC9" t="s">
        <v>127</v>
      </c>
      <c r="DD9" t="s">
        <v>69</v>
      </c>
      <c r="DF9">
        <v>37</v>
      </c>
      <c r="DI9" t="s">
        <v>128</v>
      </c>
      <c r="DJ9" t="s">
        <v>129</v>
      </c>
      <c r="DK9" t="s">
        <v>130</v>
      </c>
      <c r="DL9" s="153" t="s">
        <v>96</v>
      </c>
      <c r="DN9">
        <v>1</v>
      </c>
    </row>
    <row r="10" spans="1:122">
      <c r="B10" s="103">
        <v>114018574284</v>
      </c>
      <c r="C10">
        <v>420113149</v>
      </c>
      <c r="D10" s="1">
        <v>44678.568680555552</v>
      </c>
      <c r="E10" s="1">
        <v>44678.572893518518</v>
      </c>
      <c r="F10" t="s">
        <v>131</v>
      </c>
      <c r="K10" t="s">
        <v>25</v>
      </c>
      <c r="L10" t="s">
        <v>26</v>
      </c>
      <c r="N10">
        <v>200</v>
      </c>
      <c r="O10" t="s">
        <v>132</v>
      </c>
      <c r="P10" t="s">
        <v>69</v>
      </c>
      <c r="R10" s="16" t="s">
        <v>32</v>
      </c>
      <c r="V10" s="153">
        <f t="shared" si="2"/>
        <v>1</v>
      </c>
      <c r="Z10" s="153" t="str">
        <f t="shared" si="3"/>
        <v/>
      </c>
      <c r="AA10" s="36" t="s">
        <v>40</v>
      </c>
      <c r="AB10" s="36" t="s">
        <v>41</v>
      </c>
      <c r="AC10" s="36" t="s">
        <v>42</v>
      </c>
      <c r="AD10" s="36">
        <f t="shared" si="8"/>
        <v>1</v>
      </c>
      <c r="AE10" s="36" t="s">
        <v>44</v>
      </c>
      <c r="AF10" s="36"/>
      <c r="AG10" s="36" t="s">
        <v>46</v>
      </c>
      <c r="AH10" s="36"/>
      <c r="AI10" s="21" t="s">
        <v>40</v>
      </c>
      <c r="AJ10" s="21" t="s">
        <v>41</v>
      </c>
      <c r="AK10" s="21" t="s">
        <v>42</v>
      </c>
      <c r="AL10" s="153">
        <f t="shared" si="9"/>
        <v>1</v>
      </c>
      <c r="AO10" s="21" t="s">
        <v>46</v>
      </c>
      <c r="AQ10" s="24" t="s">
        <v>40</v>
      </c>
      <c r="AR10" s="24" t="s">
        <v>41</v>
      </c>
      <c r="AS10" s="24" t="s">
        <v>42</v>
      </c>
      <c r="AT10" s="153">
        <f t="shared" si="0"/>
        <v>1</v>
      </c>
      <c r="AV10" s="24" t="s">
        <v>46</v>
      </c>
      <c r="AX10" s="24" t="s">
        <v>49</v>
      </c>
      <c r="BB10" t="s">
        <v>52</v>
      </c>
      <c r="BG10" s="153" t="str">
        <f t="shared" si="1"/>
        <v/>
      </c>
      <c r="BN10" t="s">
        <v>57</v>
      </c>
      <c r="BR10" s="153" t="str">
        <f t="shared" si="4"/>
        <v/>
      </c>
      <c r="BX10" t="s">
        <v>40</v>
      </c>
      <c r="BY10" t="s">
        <v>41</v>
      </c>
      <c r="BZ10" t="s">
        <v>42</v>
      </c>
      <c r="CA10" s="153">
        <f t="shared" si="5"/>
        <v>1</v>
      </c>
      <c r="CD10" t="s">
        <v>46</v>
      </c>
      <c r="CH10" s="62" t="s">
        <v>40</v>
      </c>
      <c r="CI10" s="62" t="s">
        <v>41</v>
      </c>
      <c r="CJ10" s="62" t="s">
        <v>42</v>
      </c>
      <c r="CK10" s="153">
        <f t="shared" si="6"/>
        <v>1</v>
      </c>
      <c r="CL10" s="62" t="s">
        <v>47</v>
      </c>
      <c r="CN10" s="62" t="s">
        <v>46</v>
      </c>
      <c r="CR10" t="s">
        <v>40</v>
      </c>
      <c r="CS10" t="s">
        <v>41</v>
      </c>
      <c r="CT10" t="s">
        <v>42</v>
      </c>
      <c r="CU10" s="153">
        <f t="shared" si="7"/>
        <v>1</v>
      </c>
      <c r="CV10" t="s">
        <v>47</v>
      </c>
      <c r="CX10" t="s">
        <v>46</v>
      </c>
      <c r="CZ10" t="s">
        <v>49</v>
      </c>
      <c r="DB10" t="s">
        <v>58</v>
      </c>
      <c r="DC10" t="s">
        <v>133</v>
      </c>
      <c r="DD10" t="s">
        <v>69</v>
      </c>
      <c r="DG10">
        <v>1073</v>
      </c>
      <c r="DI10" t="s">
        <v>134</v>
      </c>
      <c r="DJ10" s="3" t="s">
        <v>135</v>
      </c>
      <c r="DK10" t="s">
        <v>136</v>
      </c>
      <c r="DL10" s="153" t="s">
        <v>108</v>
      </c>
      <c r="DN10" t="s">
        <v>506</v>
      </c>
      <c r="DO10">
        <v>1</v>
      </c>
    </row>
    <row r="11" spans="1:122">
      <c r="B11" s="103">
        <v>114016756419</v>
      </c>
      <c r="C11">
        <v>420113149</v>
      </c>
      <c r="D11" s="1">
        <v>44676.37841435185</v>
      </c>
      <c r="E11" s="1">
        <v>44676.386377314811</v>
      </c>
      <c r="F11" t="s">
        <v>137</v>
      </c>
      <c r="K11" t="s">
        <v>25</v>
      </c>
      <c r="N11" t="s">
        <v>138</v>
      </c>
      <c r="O11">
        <v>360</v>
      </c>
      <c r="P11" t="s">
        <v>69</v>
      </c>
      <c r="S11" s="16" t="s">
        <v>33</v>
      </c>
      <c r="V11" s="153">
        <f t="shared" si="2"/>
        <v>2</v>
      </c>
      <c r="Z11" s="153" t="str">
        <f t="shared" si="3"/>
        <v/>
      </c>
      <c r="AA11" s="36"/>
      <c r="AB11" s="36"/>
      <c r="AC11" s="36" t="s">
        <v>42</v>
      </c>
      <c r="AD11" s="36">
        <f t="shared" si="8"/>
        <v>3</v>
      </c>
      <c r="AE11" s="36"/>
      <c r="AF11" s="36"/>
      <c r="AG11" s="36"/>
      <c r="AH11" s="36"/>
      <c r="AI11" s="21"/>
      <c r="AJ11" s="21"/>
      <c r="AL11" s="153" t="str">
        <f t="shared" si="9"/>
        <v/>
      </c>
      <c r="AM11" s="21" t="s">
        <v>44</v>
      </c>
      <c r="AO11" s="21" t="s">
        <v>46</v>
      </c>
      <c r="AQ11" s="24"/>
      <c r="AT11" s="153" t="str">
        <f t="shared" si="0"/>
        <v/>
      </c>
      <c r="AU11" s="24" t="s">
        <v>47</v>
      </c>
      <c r="AV11" s="24" t="s">
        <v>46</v>
      </c>
      <c r="AZ11" t="s">
        <v>50</v>
      </c>
      <c r="BF11" s="46" t="s">
        <v>47</v>
      </c>
      <c r="BG11" s="153" t="str">
        <f t="shared" si="1"/>
        <v/>
      </c>
      <c r="BI11" s="46" t="s">
        <v>46</v>
      </c>
      <c r="BN11" t="s">
        <v>57</v>
      </c>
      <c r="BR11" s="153" t="str">
        <f t="shared" si="4"/>
        <v/>
      </c>
      <c r="CA11" s="153" t="str">
        <f t="shared" si="5"/>
        <v/>
      </c>
      <c r="CB11" t="s">
        <v>47</v>
      </c>
      <c r="CD11" t="s">
        <v>46</v>
      </c>
      <c r="CK11" s="153" t="str">
        <f t="shared" si="6"/>
        <v/>
      </c>
      <c r="CL11" s="62" t="s">
        <v>47</v>
      </c>
      <c r="CN11" s="62" t="s">
        <v>46</v>
      </c>
      <c r="CU11" s="153" t="str">
        <f t="shared" si="7"/>
        <v/>
      </c>
      <c r="CV11" t="s">
        <v>47</v>
      </c>
      <c r="DA11" t="s">
        <v>139</v>
      </c>
      <c r="DB11" t="s">
        <v>58</v>
      </c>
      <c r="DC11" t="s">
        <v>140</v>
      </c>
      <c r="DD11" t="s">
        <v>69</v>
      </c>
      <c r="DF11">
        <v>18</v>
      </c>
      <c r="DI11" t="s">
        <v>141</v>
      </c>
      <c r="DJ11" s="3" t="s">
        <v>142</v>
      </c>
      <c r="DK11" t="s">
        <v>143</v>
      </c>
      <c r="DL11" s="153" t="s">
        <v>96</v>
      </c>
      <c r="DN11">
        <v>1</v>
      </c>
    </row>
    <row r="12" spans="1:122">
      <c r="B12" s="103">
        <v>114013668143</v>
      </c>
      <c r="C12">
        <v>420113149</v>
      </c>
      <c r="D12" s="1">
        <v>44670.648634259262</v>
      </c>
      <c r="E12" s="1">
        <v>44670.716840277775</v>
      </c>
      <c r="F12" t="s">
        <v>144</v>
      </c>
      <c r="K12" t="s">
        <v>25</v>
      </c>
      <c r="L12" t="s">
        <v>26</v>
      </c>
      <c r="N12" t="s">
        <v>145</v>
      </c>
      <c r="O12">
        <v>1565</v>
      </c>
      <c r="P12" t="s">
        <v>31</v>
      </c>
      <c r="Q12" t="s">
        <v>146</v>
      </c>
      <c r="R12" s="16" t="s">
        <v>32</v>
      </c>
      <c r="S12" s="16" t="s">
        <v>33</v>
      </c>
      <c r="V12" s="153">
        <f t="shared" si="2"/>
        <v>1</v>
      </c>
      <c r="W12" s="16" t="s">
        <v>36</v>
      </c>
      <c r="X12" s="16" t="s">
        <v>37</v>
      </c>
      <c r="Y12" s="16" t="s">
        <v>147</v>
      </c>
      <c r="Z12" s="153">
        <f t="shared" si="3"/>
        <v>1</v>
      </c>
      <c r="AA12" s="36" t="s">
        <v>40</v>
      </c>
      <c r="AB12" s="36" t="s">
        <v>41</v>
      </c>
      <c r="AC12" s="36"/>
      <c r="AD12" s="36">
        <f t="shared" si="8"/>
        <v>1</v>
      </c>
      <c r="AE12" s="36" t="s">
        <v>44</v>
      </c>
      <c r="AF12" s="36"/>
      <c r="AG12" s="36" t="s">
        <v>46</v>
      </c>
      <c r="AH12" s="36" t="s">
        <v>148</v>
      </c>
      <c r="AI12" s="21"/>
      <c r="AJ12" s="21"/>
      <c r="AL12" s="153" t="str">
        <f t="shared" si="9"/>
        <v/>
      </c>
      <c r="AM12" s="21" t="s">
        <v>44</v>
      </c>
      <c r="AO12" s="21" t="s">
        <v>46</v>
      </c>
      <c r="AP12" s="21" t="s">
        <v>149</v>
      </c>
      <c r="AQ12" s="24"/>
      <c r="AT12" s="153" t="str">
        <f t="shared" si="0"/>
        <v/>
      </c>
      <c r="AU12" s="24" t="s">
        <v>47</v>
      </c>
      <c r="AV12" s="24" t="s">
        <v>46</v>
      </c>
      <c r="AY12" s="24" t="s">
        <v>150</v>
      </c>
      <c r="AZ12" t="s">
        <v>50</v>
      </c>
      <c r="BA12" t="s">
        <v>51</v>
      </c>
      <c r="BF12" s="46" t="s">
        <v>47</v>
      </c>
      <c r="BG12" s="153" t="str">
        <f t="shared" si="1"/>
        <v/>
      </c>
      <c r="BI12" s="46" t="s">
        <v>46</v>
      </c>
      <c r="BJ12" s="46" t="s">
        <v>54</v>
      </c>
      <c r="BK12" s="46" t="s">
        <v>151</v>
      </c>
      <c r="BL12" t="s">
        <v>55</v>
      </c>
      <c r="BM12" t="s">
        <v>56</v>
      </c>
      <c r="BR12" s="153" t="str">
        <f t="shared" si="4"/>
        <v/>
      </c>
      <c r="BS12" s="49" t="s">
        <v>47</v>
      </c>
      <c r="BU12" s="49" t="s">
        <v>46</v>
      </c>
      <c r="BW12" s="49" t="s">
        <v>152</v>
      </c>
      <c r="BX12" t="s">
        <v>40</v>
      </c>
      <c r="BY12" t="s">
        <v>41</v>
      </c>
      <c r="CA12" s="153">
        <f t="shared" si="5"/>
        <v>1</v>
      </c>
      <c r="CB12" t="s">
        <v>47</v>
      </c>
      <c r="CD12" t="s">
        <v>46</v>
      </c>
      <c r="CG12" t="s">
        <v>153</v>
      </c>
      <c r="CH12" s="62" t="s">
        <v>40</v>
      </c>
      <c r="CI12" s="62" t="s">
        <v>41</v>
      </c>
      <c r="CK12" s="153">
        <f t="shared" si="6"/>
        <v>1</v>
      </c>
      <c r="CL12" s="62" t="s">
        <v>47</v>
      </c>
      <c r="CN12" s="62" t="s">
        <v>46</v>
      </c>
      <c r="CQ12" s="62" t="s">
        <v>154</v>
      </c>
      <c r="CU12" s="153" t="str">
        <f t="shared" si="7"/>
        <v/>
      </c>
      <c r="CV12" t="s">
        <v>47</v>
      </c>
      <c r="CX12" t="s">
        <v>46</v>
      </c>
      <c r="DA12" t="s">
        <v>155</v>
      </c>
      <c r="DB12" t="s">
        <v>58</v>
      </c>
      <c r="DC12" t="s">
        <v>156</v>
      </c>
      <c r="DD12" t="s">
        <v>58</v>
      </c>
      <c r="DE12" t="s">
        <v>157</v>
      </c>
      <c r="DF12">
        <v>40</v>
      </c>
      <c r="DI12" t="s">
        <v>158</v>
      </c>
      <c r="DJ12" t="s">
        <v>159</v>
      </c>
      <c r="DK12" t="e">
        <v>#N/A</v>
      </c>
      <c r="DL12" s="153" t="s">
        <v>96</v>
      </c>
      <c r="DN12">
        <v>1</v>
      </c>
      <c r="DR12">
        <f>58/78</f>
        <v>0.74358974358974361</v>
      </c>
    </row>
    <row r="13" spans="1:122">
      <c r="B13" s="103">
        <v>114013494477</v>
      </c>
      <c r="C13">
        <v>420113149</v>
      </c>
      <c r="D13" s="1">
        <v>44670.43959490741</v>
      </c>
      <c r="E13" s="1">
        <v>44670.549039351848</v>
      </c>
      <c r="F13" t="s">
        <v>160</v>
      </c>
      <c r="K13" t="s">
        <v>25</v>
      </c>
      <c r="L13" t="s">
        <v>26</v>
      </c>
      <c r="M13" t="s">
        <v>27</v>
      </c>
      <c r="N13">
        <v>1500</v>
      </c>
      <c r="O13">
        <v>700</v>
      </c>
      <c r="P13" t="s">
        <v>31</v>
      </c>
      <c r="Q13" t="s">
        <v>161</v>
      </c>
      <c r="R13" s="16" t="s">
        <v>32</v>
      </c>
      <c r="V13" s="153">
        <f t="shared" si="2"/>
        <v>1</v>
      </c>
      <c r="Z13" s="153" t="str">
        <f t="shared" si="3"/>
        <v/>
      </c>
      <c r="AA13" s="36"/>
      <c r="AB13" s="36"/>
      <c r="AC13" s="36" t="s">
        <v>42</v>
      </c>
      <c r="AD13" s="36">
        <f t="shared" si="8"/>
        <v>3</v>
      </c>
      <c r="AE13" s="36"/>
      <c r="AF13" s="36"/>
      <c r="AG13" s="36"/>
      <c r="AH13" s="36"/>
      <c r="AI13" s="21"/>
      <c r="AJ13" s="21"/>
      <c r="AL13" s="153" t="str">
        <f t="shared" si="9"/>
        <v/>
      </c>
      <c r="AM13" s="21" t="s">
        <v>44</v>
      </c>
      <c r="AP13" s="21" t="s">
        <v>162</v>
      </c>
      <c r="AQ13" s="24"/>
      <c r="AT13" s="153" t="str">
        <f t="shared" si="0"/>
        <v/>
      </c>
      <c r="AU13" s="24" t="s">
        <v>47</v>
      </c>
      <c r="AY13" s="24" t="s">
        <v>162</v>
      </c>
      <c r="AZ13" t="s">
        <v>50</v>
      </c>
      <c r="BF13" s="46" t="s">
        <v>47</v>
      </c>
      <c r="BG13" s="153" t="str">
        <f t="shared" si="1"/>
        <v/>
      </c>
      <c r="BL13" t="s">
        <v>55</v>
      </c>
      <c r="BM13" t="s">
        <v>56</v>
      </c>
      <c r="BR13" s="153" t="str">
        <f t="shared" si="4"/>
        <v/>
      </c>
      <c r="BS13" s="49" t="s">
        <v>47</v>
      </c>
      <c r="BW13" s="49" t="s">
        <v>163</v>
      </c>
      <c r="CA13" s="153" t="str">
        <f t="shared" si="5"/>
        <v/>
      </c>
      <c r="CB13" t="s">
        <v>47</v>
      </c>
      <c r="CG13" t="s">
        <v>164</v>
      </c>
      <c r="CK13" s="153" t="str">
        <f t="shared" si="6"/>
        <v/>
      </c>
      <c r="CO13" s="62" t="s">
        <v>48</v>
      </c>
      <c r="CQ13" s="62" t="s">
        <v>165</v>
      </c>
      <c r="CU13" s="153" t="str">
        <f t="shared" si="7"/>
        <v/>
      </c>
      <c r="CY13" t="s">
        <v>48</v>
      </c>
      <c r="DA13" t="s">
        <v>166</v>
      </c>
      <c r="DB13" t="s">
        <v>58</v>
      </c>
      <c r="DC13" t="s">
        <v>167</v>
      </c>
      <c r="DD13" t="s">
        <v>58</v>
      </c>
      <c r="DE13" t="s">
        <v>168</v>
      </c>
      <c r="DF13" t="s">
        <v>169</v>
      </c>
      <c r="DI13" t="s">
        <v>170</v>
      </c>
      <c r="DJ13" t="s">
        <v>171</v>
      </c>
      <c r="DK13" t="e">
        <v>#N/A</v>
      </c>
      <c r="DL13" s="153" t="s">
        <v>96</v>
      </c>
      <c r="DN13">
        <v>1</v>
      </c>
    </row>
    <row r="14" spans="1:122">
      <c r="B14" s="103">
        <v>114013491733</v>
      </c>
      <c r="C14">
        <v>420113149</v>
      </c>
      <c r="D14" s="1">
        <v>44670.515844907408</v>
      </c>
      <c r="E14" s="1">
        <v>44670.546261574076</v>
      </c>
      <c r="F14" t="s">
        <v>172</v>
      </c>
      <c r="K14" t="s">
        <v>25</v>
      </c>
      <c r="L14" t="s">
        <v>26</v>
      </c>
      <c r="M14" t="s">
        <v>27</v>
      </c>
      <c r="N14" t="s">
        <v>173</v>
      </c>
      <c r="O14" t="s">
        <v>173</v>
      </c>
      <c r="P14" t="s">
        <v>69</v>
      </c>
      <c r="R14" s="16" t="s">
        <v>32</v>
      </c>
      <c r="U14" s="16" t="s">
        <v>35</v>
      </c>
      <c r="V14" s="153">
        <f t="shared" si="2"/>
        <v>1</v>
      </c>
      <c r="W14" s="16" t="s">
        <v>36</v>
      </c>
      <c r="X14" s="16" t="s">
        <v>37</v>
      </c>
      <c r="Z14" s="153">
        <f t="shared" si="3"/>
        <v>1</v>
      </c>
      <c r="AA14" s="36" t="s">
        <v>40</v>
      </c>
      <c r="AB14" s="36" t="s">
        <v>41</v>
      </c>
      <c r="AC14" s="36"/>
      <c r="AD14" s="36">
        <f t="shared" si="8"/>
        <v>1</v>
      </c>
      <c r="AE14" s="36" t="s">
        <v>44</v>
      </c>
      <c r="AF14" s="36"/>
      <c r="AG14" s="36"/>
      <c r="AH14" s="36"/>
      <c r="AI14" s="21" t="s">
        <v>40</v>
      </c>
      <c r="AJ14" s="21" t="s">
        <v>41</v>
      </c>
      <c r="AL14" s="153">
        <f t="shared" si="9"/>
        <v>1</v>
      </c>
      <c r="AM14" s="21" t="s">
        <v>44</v>
      </c>
      <c r="AQ14" s="24" t="s">
        <v>40</v>
      </c>
      <c r="AR14" s="24" t="s">
        <v>41</v>
      </c>
      <c r="AT14" s="153">
        <f t="shared" si="0"/>
        <v>1</v>
      </c>
      <c r="AU14" s="24" t="s">
        <v>47</v>
      </c>
      <c r="AX14" s="24" t="s">
        <v>49</v>
      </c>
      <c r="AZ14" t="s">
        <v>50</v>
      </c>
      <c r="BA14" t="s">
        <v>51</v>
      </c>
      <c r="BC14" s="46" t="s">
        <v>40</v>
      </c>
      <c r="BD14" s="46" t="s">
        <v>41</v>
      </c>
      <c r="BF14" s="46" t="s">
        <v>47</v>
      </c>
      <c r="BG14" s="153">
        <f t="shared" si="1"/>
        <v>1</v>
      </c>
      <c r="BJ14" s="46" t="s">
        <v>54</v>
      </c>
      <c r="BL14" t="s">
        <v>55</v>
      </c>
      <c r="BM14" t="s">
        <v>56</v>
      </c>
      <c r="BP14" s="49" t="s">
        <v>41</v>
      </c>
      <c r="BR14" s="153">
        <f t="shared" si="4"/>
        <v>2</v>
      </c>
      <c r="BS14" s="49" t="s">
        <v>47</v>
      </c>
      <c r="BV14" s="49" t="s">
        <v>54</v>
      </c>
      <c r="BX14" t="s">
        <v>40</v>
      </c>
      <c r="BY14" t="s">
        <v>41</v>
      </c>
      <c r="CA14" s="153">
        <f t="shared" si="5"/>
        <v>1</v>
      </c>
      <c r="CB14" t="s">
        <v>47</v>
      </c>
      <c r="CF14" t="s">
        <v>49</v>
      </c>
      <c r="CH14" s="62" t="s">
        <v>40</v>
      </c>
      <c r="CK14" s="153">
        <f t="shared" si="6"/>
        <v>1</v>
      </c>
      <c r="CL14" s="62" t="s">
        <v>47</v>
      </c>
      <c r="CP14" s="62" t="s">
        <v>49</v>
      </c>
      <c r="CS14" t="s">
        <v>41</v>
      </c>
      <c r="CU14" s="153">
        <f t="shared" si="7"/>
        <v>2</v>
      </c>
      <c r="CV14" t="s">
        <v>47</v>
      </c>
      <c r="CZ14" t="s">
        <v>49</v>
      </c>
      <c r="DB14" t="s">
        <v>58</v>
      </c>
      <c r="DC14" t="s">
        <v>174</v>
      </c>
      <c r="DD14" t="s">
        <v>58</v>
      </c>
      <c r="DE14" t="s">
        <v>175</v>
      </c>
      <c r="DF14">
        <v>56</v>
      </c>
      <c r="DI14" t="s">
        <v>176</v>
      </c>
      <c r="DJ14" t="s">
        <v>177</v>
      </c>
      <c r="DK14" t="e">
        <v>#N/A</v>
      </c>
      <c r="DL14" s="153" t="s">
        <v>96</v>
      </c>
      <c r="DN14">
        <v>1</v>
      </c>
    </row>
    <row r="15" spans="1:122">
      <c r="B15" s="103">
        <v>114013278915</v>
      </c>
      <c r="C15">
        <v>420113149</v>
      </c>
      <c r="D15" s="1">
        <v>44670.326493055552</v>
      </c>
      <c r="E15" s="1">
        <v>44670.340254629627</v>
      </c>
      <c r="F15" t="s">
        <v>178</v>
      </c>
      <c r="K15" t="s">
        <v>25</v>
      </c>
      <c r="L15" t="s">
        <v>26</v>
      </c>
      <c r="N15">
        <v>132</v>
      </c>
      <c r="O15">
        <v>132</v>
      </c>
      <c r="P15" t="s">
        <v>31</v>
      </c>
      <c r="Q15" t="s">
        <v>179</v>
      </c>
      <c r="S15" s="16" t="s">
        <v>33</v>
      </c>
      <c r="V15" s="153">
        <f t="shared" si="2"/>
        <v>2</v>
      </c>
      <c r="Z15" s="153" t="str">
        <f t="shared" si="3"/>
        <v/>
      </c>
      <c r="AA15" s="36" t="s">
        <v>40</v>
      </c>
      <c r="AB15" s="36"/>
      <c r="AC15" s="36"/>
      <c r="AD15" s="36">
        <f t="shared" si="8"/>
        <v>1</v>
      </c>
      <c r="AE15" s="36"/>
      <c r="AF15" s="36"/>
      <c r="AG15" s="36"/>
      <c r="AH15" s="36"/>
      <c r="AI15" s="21" t="s">
        <v>40</v>
      </c>
      <c r="AJ15" s="21"/>
      <c r="AL15" s="153">
        <f t="shared" si="9"/>
        <v>1</v>
      </c>
      <c r="AQ15" s="24" t="s">
        <v>40</v>
      </c>
      <c r="AT15" s="153">
        <f t="shared" si="0"/>
        <v>1</v>
      </c>
      <c r="AZ15" s="6" t="s">
        <v>99</v>
      </c>
      <c r="BA15" t="s">
        <v>51</v>
      </c>
      <c r="BC15" s="46" t="s">
        <v>40</v>
      </c>
      <c r="BG15" s="153">
        <f t="shared" si="1"/>
        <v>1</v>
      </c>
      <c r="BL15" t="s">
        <v>55</v>
      </c>
      <c r="BO15" s="49" t="s">
        <v>40</v>
      </c>
      <c r="BR15" s="153">
        <f t="shared" si="4"/>
        <v>1</v>
      </c>
      <c r="BX15" t="s">
        <v>40</v>
      </c>
      <c r="CA15" s="153">
        <f t="shared" si="5"/>
        <v>1</v>
      </c>
      <c r="CH15" s="62" t="s">
        <v>40</v>
      </c>
      <c r="CK15" s="153">
        <f t="shared" si="6"/>
        <v>1</v>
      </c>
      <c r="CR15" t="s">
        <v>40</v>
      </c>
      <c r="CU15" s="153">
        <f t="shared" si="7"/>
        <v>1</v>
      </c>
      <c r="DB15" t="s">
        <v>58</v>
      </c>
      <c r="DC15" t="s">
        <v>180</v>
      </c>
      <c r="DD15" t="s">
        <v>69</v>
      </c>
      <c r="DF15">
        <v>23</v>
      </c>
      <c r="DI15" t="s">
        <v>181</v>
      </c>
      <c r="DJ15" s="3" t="s">
        <v>182</v>
      </c>
      <c r="DK15" t="s">
        <v>183</v>
      </c>
      <c r="DL15" s="153" t="s">
        <v>96</v>
      </c>
      <c r="DN15">
        <v>1</v>
      </c>
    </row>
    <row r="16" spans="1:122">
      <c r="B16" s="103">
        <v>114012944894</v>
      </c>
      <c r="C16">
        <v>420113149</v>
      </c>
      <c r="D16" s="1">
        <v>44669.650057870371</v>
      </c>
      <c r="E16" s="1">
        <v>44669.703263888892</v>
      </c>
      <c r="F16" t="s">
        <v>184</v>
      </c>
      <c r="K16" t="s">
        <v>25</v>
      </c>
      <c r="L16" t="s">
        <v>26</v>
      </c>
      <c r="N16" t="s">
        <v>185</v>
      </c>
      <c r="O16" t="s">
        <v>185</v>
      </c>
      <c r="P16" t="s">
        <v>31</v>
      </c>
      <c r="Q16" t="s">
        <v>186</v>
      </c>
      <c r="V16" s="153" t="str">
        <f t="shared" si="2"/>
        <v/>
      </c>
      <c r="X16" s="16" t="s">
        <v>37</v>
      </c>
      <c r="Y16" s="16" t="s">
        <v>187</v>
      </c>
      <c r="Z16" s="153">
        <f t="shared" si="3"/>
        <v>2</v>
      </c>
      <c r="AA16" s="37" t="s">
        <v>99</v>
      </c>
      <c r="AB16" s="36"/>
      <c r="AC16" s="36"/>
      <c r="AD16" s="36">
        <f t="shared" si="8"/>
        <v>1</v>
      </c>
      <c r="AE16" s="36" t="s">
        <v>44</v>
      </c>
      <c r="AF16" s="36"/>
      <c r="AG16" s="36"/>
      <c r="AH16" s="36" t="s">
        <v>188</v>
      </c>
      <c r="AI16" s="22" t="s">
        <v>99</v>
      </c>
      <c r="AJ16" s="21"/>
      <c r="AL16" s="153">
        <f t="shared" si="9"/>
        <v>1</v>
      </c>
      <c r="AM16" s="21" t="s">
        <v>44</v>
      </c>
      <c r="AP16" s="21" t="s">
        <v>189</v>
      </c>
      <c r="AQ16" s="24"/>
      <c r="AT16" s="153" t="str">
        <f t="shared" si="0"/>
        <v/>
      </c>
      <c r="AU16" s="24" t="s">
        <v>47</v>
      </c>
      <c r="AZ16" s="6" t="s">
        <v>99</v>
      </c>
      <c r="BA16" t="s">
        <v>51</v>
      </c>
      <c r="BF16" s="46" t="s">
        <v>47</v>
      </c>
      <c r="BG16" s="153" t="str">
        <f t="shared" si="1"/>
        <v/>
      </c>
      <c r="BJ16" s="46" t="s">
        <v>54</v>
      </c>
      <c r="BK16" s="46" t="s">
        <v>190</v>
      </c>
      <c r="BL16" s="6" t="s">
        <v>99</v>
      </c>
      <c r="BM16" t="s">
        <v>56</v>
      </c>
      <c r="BO16" s="50" t="s">
        <v>99</v>
      </c>
      <c r="BR16" s="153">
        <f t="shared" si="4"/>
        <v>1</v>
      </c>
      <c r="BS16" s="49" t="s">
        <v>47</v>
      </c>
      <c r="BV16" s="49" t="s">
        <v>54</v>
      </c>
      <c r="BW16" s="49" t="s">
        <v>190</v>
      </c>
      <c r="CA16" s="153" t="str">
        <f t="shared" si="5"/>
        <v/>
      </c>
      <c r="CB16" t="s">
        <v>47</v>
      </c>
      <c r="CK16" s="153" t="str">
        <f t="shared" si="6"/>
        <v/>
      </c>
      <c r="CL16" s="62" t="s">
        <v>47</v>
      </c>
      <c r="CU16" s="153" t="str">
        <f t="shared" si="7"/>
        <v/>
      </c>
      <c r="CV16" t="s">
        <v>47</v>
      </c>
      <c r="DB16" t="s">
        <v>58</v>
      </c>
      <c r="DC16" t="s">
        <v>191</v>
      </c>
      <c r="DD16" t="s">
        <v>69</v>
      </c>
      <c r="DG16">
        <v>32031</v>
      </c>
      <c r="DI16" t="s">
        <v>192</v>
      </c>
      <c r="DJ16" t="s">
        <v>193</v>
      </c>
      <c r="DK16" t="e">
        <v>#N/A</v>
      </c>
      <c r="DL16" s="153" t="s">
        <v>108</v>
      </c>
      <c r="DN16" t="s">
        <v>506</v>
      </c>
      <c r="DO16">
        <v>1</v>
      </c>
    </row>
    <row r="17" spans="1:119">
      <c r="B17" s="103">
        <v>114012925512</v>
      </c>
      <c r="C17">
        <v>420113149</v>
      </c>
      <c r="D17" s="1">
        <v>44669.565740740742</v>
      </c>
      <c r="E17" s="1">
        <v>44669.676215277781</v>
      </c>
      <c r="F17" t="s">
        <v>194</v>
      </c>
      <c r="K17" t="s">
        <v>25</v>
      </c>
      <c r="L17" t="s">
        <v>26</v>
      </c>
      <c r="N17" t="s">
        <v>195</v>
      </c>
      <c r="O17" t="s">
        <v>196</v>
      </c>
      <c r="P17" t="s">
        <v>69</v>
      </c>
      <c r="R17" s="17" t="s">
        <v>99</v>
      </c>
      <c r="V17" s="153">
        <f t="shared" si="2"/>
        <v>1</v>
      </c>
      <c r="Y17" s="16" t="s">
        <v>197</v>
      </c>
      <c r="Z17" s="153" t="str">
        <f t="shared" si="3"/>
        <v/>
      </c>
      <c r="AA17" s="36" t="s">
        <v>40</v>
      </c>
      <c r="AB17" s="36" t="s">
        <v>41</v>
      </c>
      <c r="AC17" s="36" t="s">
        <v>42</v>
      </c>
      <c r="AD17" s="36">
        <f t="shared" si="8"/>
        <v>1</v>
      </c>
      <c r="AE17" s="36" t="s">
        <v>44</v>
      </c>
      <c r="AF17" s="36"/>
      <c r="AG17" s="36"/>
      <c r="AH17" s="36"/>
      <c r="AI17" s="21"/>
      <c r="AJ17" s="21"/>
      <c r="AK17" s="21" t="s">
        <v>42</v>
      </c>
      <c r="AL17" s="153">
        <f t="shared" si="9"/>
        <v>3</v>
      </c>
      <c r="AM17" s="21" t="s">
        <v>44</v>
      </c>
      <c r="AQ17" s="24" t="s">
        <v>40</v>
      </c>
      <c r="AR17" s="24" t="s">
        <v>41</v>
      </c>
      <c r="AS17" s="24" t="s">
        <v>42</v>
      </c>
      <c r="AT17" s="153">
        <f t="shared" si="0"/>
        <v>1</v>
      </c>
      <c r="AU17" s="24" t="s">
        <v>47</v>
      </c>
      <c r="AZ17" t="s">
        <v>50</v>
      </c>
      <c r="BA17" t="s">
        <v>51</v>
      </c>
      <c r="BC17" s="46" t="s">
        <v>40</v>
      </c>
      <c r="BD17" s="46" t="s">
        <v>41</v>
      </c>
      <c r="BE17" s="46" t="s">
        <v>42</v>
      </c>
      <c r="BF17" s="46" t="s">
        <v>47</v>
      </c>
      <c r="BG17" s="153">
        <f t="shared" si="1"/>
        <v>1</v>
      </c>
      <c r="BH17" s="46" t="s">
        <v>53</v>
      </c>
      <c r="BL17" t="s">
        <v>55</v>
      </c>
      <c r="BM17" t="s">
        <v>56</v>
      </c>
      <c r="BQ17" s="49" t="s">
        <v>42</v>
      </c>
      <c r="BR17" s="153">
        <f t="shared" si="4"/>
        <v>3</v>
      </c>
      <c r="BS17" s="49" t="s">
        <v>47</v>
      </c>
      <c r="BX17" t="s">
        <v>40</v>
      </c>
      <c r="BY17" t="s">
        <v>41</v>
      </c>
      <c r="BZ17" t="s">
        <v>42</v>
      </c>
      <c r="CA17" s="153">
        <f t="shared" si="5"/>
        <v>1</v>
      </c>
      <c r="CB17" t="s">
        <v>47</v>
      </c>
      <c r="CH17" s="62" t="s">
        <v>40</v>
      </c>
      <c r="CI17" s="62" t="s">
        <v>41</v>
      </c>
      <c r="CJ17" s="62" t="s">
        <v>42</v>
      </c>
      <c r="CK17" s="153">
        <f t="shared" si="6"/>
        <v>1</v>
      </c>
      <c r="CL17" s="62" t="s">
        <v>47</v>
      </c>
      <c r="CT17" t="s">
        <v>42</v>
      </c>
      <c r="CU17" s="153">
        <f t="shared" si="7"/>
        <v>3</v>
      </c>
      <c r="CV17" t="s">
        <v>47</v>
      </c>
      <c r="DD17" t="s">
        <v>58</v>
      </c>
      <c r="DE17" t="s">
        <v>198</v>
      </c>
      <c r="DF17" t="s">
        <v>199</v>
      </c>
      <c r="DI17" t="s">
        <v>200</v>
      </c>
      <c r="DJ17" t="s">
        <v>201</v>
      </c>
      <c r="DK17" t="s">
        <v>202</v>
      </c>
      <c r="DL17" s="153" t="s">
        <v>96</v>
      </c>
      <c r="DN17">
        <v>1</v>
      </c>
    </row>
    <row r="18" spans="1:119">
      <c r="B18" s="103">
        <v>114012903368</v>
      </c>
      <c r="C18">
        <v>420113149</v>
      </c>
      <c r="D18" s="1">
        <v>44669.640451388892</v>
      </c>
      <c r="E18" s="1">
        <v>44669.648692129631</v>
      </c>
      <c r="F18" t="s">
        <v>203</v>
      </c>
      <c r="K18" t="s">
        <v>25</v>
      </c>
      <c r="L18" t="s">
        <v>26</v>
      </c>
      <c r="N18">
        <v>170</v>
      </c>
      <c r="O18">
        <v>170</v>
      </c>
      <c r="P18" t="s">
        <v>69</v>
      </c>
      <c r="V18" s="153" t="str">
        <f t="shared" si="2"/>
        <v/>
      </c>
      <c r="W18" s="16" t="s">
        <v>36</v>
      </c>
      <c r="Z18" s="153">
        <f t="shared" si="3"/>
        <v>1</v>
      </c>
      <c r="AA18" s="36" t="s">
        <v>40</v>
      </c>
      <c r="AB18" s="36"/>
      <c r="AC18" s="36"/>
      <c r="AD18" s="36">
        <f t="shared" si="8"/>
        <v>1</v>
      </c>
      <c r="AE18" s="36" t="s">
        <v>44</v>
      </c>
      <c r="AF18" s="36"/>
      <c r="AG18" s="36"/>
      <c r="AH18" s="36" t="s">
        <v>204</v>
      </c>
      <c r="AI18" s="21" t="s">
        <v>40</v>
      </c>
      <c r="AJ18" s="21"/>
      <c r="AL18" s="153">
        <f t="shared" si="9"/>
        <v>1</v>
      </c>
      <c r="AM18" s="21" t="s">
        <v>44</v>
      </c>
      <c r="AQ18" s="24" t="s">
        <v>40</v>
      </c>
      <c r="AT18" s="153">
        <f t="shared" si="0"/>
        <v>1</v>
      </c>
      <c r="AU18" s="24" t="s">
        <v>47</v>
      </c>
      <c r="AZ18" t="s">
        <v>50</v>
      </c>
      <c r="BC18" s="46" t="s">
        <v>40</v>
      </c>
      <c r="BF18" s="46" t="s">
        <v>47</v>
      </c>
      <c r="BG18" s="153">
        <f t="shared" si="1"/>
        <v>1</v>
      </c>
      <c r="BL18" t="s">
        <v>55</v>
      </c>
      <c r="BO18" s="49" t="s">
        <v>40</v>
      </c>
      <c r="BR18" s="153">
        <f t="shared" si="4"/>
        <v>1</v>
      </c>
      <c r="BS18" s="49" t="s">
        <v>47</v>
      </c>
      <c r="BX18" t="s">
        <v>40</v>
      </c>
      <c r="CA18" s="153">
        <f t="shared" si="5"/>
        <v>1</v>
      </c>
      <c r="CB18" t="s">
        <v>47</v>
      </c>
      <c r="CH18" s="62" t="s">
        <v>40</v>
      </c>
      <c r="CK18" s="153">
        <f t="shared" si="6"/>
        <v>1</v>
      </c>
      <c r="CL18" s="62" t="s">
        <v>47</v>
      </c>
      <c r="CR18" t="s">
        <v>40</v>
      </c>
      <c r="CU18" s="153">
        <f t="shared" si="7"/>
        <v>1</v>
      </c>
      <c r="CV18" t="s">
        <v>47</v>
      </c>
      <c r="DB18" t="s">
        <v>69</v>
      </c>
      <c r="DD18" t="s">
        <v>69</v>
      </c>
      <c r="DF18">
        <v>47</v>
      </c>
      <c r="DG18" t="s">
        <v>205</v>
      </c>
      <c r="DI18" t="s">
        <v>206</v>
      </c>
      <c r="DJ18" s="3" t="s">
        <v>207</v>
      </c>
      <c r="DK18" t="e">
        <v>#N/A</v>
      </c>
      <c r="DL18" s="153" t="s">
        <v>108</v>
      </c>
      <c r="DN18" t="s">
        <v>506</v>
      </c>
      <c r="DO18">
        <v>1</v>
      </c>
    </row>
    <row r="19" spans="1:119">
      <c r="B19" s="103">
        <v>114012899099</v>
      </c>
      <c r="C19">
        <v>420113149</v>
      </c>
      <c r="D19" s="1">
        <v>44669.637118055558</v>
      </c>
      <c r="E19" s="1">
        <v>44669.642835648148</v>
      </c>
      <c r="F19" t="s">
        <v>208</v>
      </c>
      <c r="K19" t="s">
        <v>25</v>
      </c>
      <c r="L19" t="s">
        <v>26</v>
      </c>
      <c r="N19">
        <v>500</v>
      </c>
      <c r="O19">
        <v>290</v>
      </c>
      <c r="P19" t="s">
        <v>31</v>
      </c>
      <c r="Q19" t="s">
        <v>209</v>
      </c>
      <c r="R19" s="16" t="s">
        <v>32</v>
      </c>
      <c r="V19" s="153">
        <f t="shared" si="2"/>
        <v>1</v>
      </c>
      <c r="Z19" s="153" t="str">
        <f t="shared" si="3"/>
        <v/>
      </c>
      <c r="AA19" s="36" t="s">
        <v>40</v>
      </c>
      <c r="AB19" s="36"/>
      <c r="AC19" s="36"/>
      <c r="AD19" s="36">
        <f t="shared" si="8"/>
        <v>1</v>
      </c>
      <c r="AE19" s="36" t="s">
        <v>44</v>
      </c>
      <c r="AF19" s="36"/>
      <c r="AG19" s="36"/>
      <c r="AH19" s="36"/>
      <c r="AI19" s="21" t="s">
        <v>40</v>
      </c>
      <c r="AJ19" s="21" t="s">
        <v>41</v>
      </c>
      <c r="AL19" s="153">
        <f t="shared" si="9"/>
        <v>1</v>
      </c>
      <c r="AM19" s="21" t="s">
        <v>44</v>
      </c>
      <c r="AQ19" s="24" t="s">
        <v>40</v>
      </c>
      <c r="AR19" s="24" t="s">
        <v>41</v>
      </c>
      <c r="AT19" s="153">
        <f t="shared" si="0"/>
        <v>1</v>
      </c>
      <c r="AU19" s="24" t="s">
        <v>47</v>
      </c>
      <c r="AZ19" t="s">
        <v>50</v>
      </c>
      <c r="BC19" s="46" t="s">
        <v>40</v>
      </c>
      <c r="BD19" s="46" t="s">
        <v>41</v>
      </c>
      <c r="BF19" s="46" t="s">
        <v>47</v>
      </c>
      <c r="BG19" s="153">
        <f t="shared" si="1"/>
        <v>1</v>
      </c>
      <c r="BN19" t="s">
        <v>57</v>
      </c>
      <c r="BR19" s="153" t="str">
        <f t="shared" si="4"/>
        <v/>
      </c>
      <c r="BX19" t="s">
        <v>40</v>
      </c>
      <c r="BY19" t="s">
        <v>41</v>
      </c>
      <c r="CA19" s="153">
        <f t="shared" si="5"/>
        <v>1</v>
      </c>
      <c r="CB19" t="s">
        <v>47</v>
      </c>
      <c r="CH19" s="62" t="s">
        <v>40</v>
      </c>
      <c r="CI19" s="62" t="s">
        <v>41</v>
      </c>
      <c r="CK19" s="153">
        <f t="shared" si="6"/>
        <v>1</v>
      </c>
      <c r="CL19" s="62" t="s">
        <v>47</v>
      </c>
      <c r="CR19" t="s">
        <v>40</v>
      </c>
      <c r="CS19" t="s">
        <v>41</v>
      </c>
      <c r="CU19" s="153">
        <f t="shared" si="7"/>
        <v>1</v>
      </c>
      <c r="CV19" t="s">
        <v>47</v>
      </c>
      <c r="DB19" t="s">
        <v>69</v>
      </c>
      <c r="DD19" t="s">
        <v>69</v>
      </c>
      <c r="DF19">
        <v>24</v>
      </c>
      <c r="DI19" t="s">
        <v>210</v>
      </c>
      <c r="DJ19" t="s">
        <v>211</v>
      </c>
      <c r="DK19" t="s">
        <v>212</v>
      </c>
      <c r="DL19" s="153" t="s">
        <v>96</v>
      </c>
      <c r="DN19">
        <v>1</v>
      </c>
    </row>
    <row r="20" spans="1:119">
      <c r="B20" s="103">
        <v>114012898523</v>
      </c>
      <c r="C20">
        <v>420113149</v>
      </c>
      <c r="D20" s="1">
        <v>44669.606874999998</v>
      </c>
      <c r="E20" s="1">
        <v>44669.641979166663</v>
      </c>
      <c r="F20" t="s">
        <v>213</v>
      </c>
      <c r="K20" t="s">
        <v>25</v>
      </c>
      <c r="L20" t="s">
        <v>26</v>
      </c>
      <c r="M20" t="s">
        <v>27</v>
      </c>
      <c r="N20" t="s">
        <v>214</v>
      </c>
      <c r="O20">
        <v>73</v>
      </c>
      <c r="P20" t="s">
        <v>31</v>
      </c>
      <c r="Q20" t="s">
        <v>215</v>
      </c>
      <c r="R20" s="16" t="s">
        <v>32</v>
      </c>
      <c r="S20" s="16" t="s">
        <v>33</v>
      </c>
      <c r="T20" s="16" t="s">
        <v>34</v>
      </c>
      <c r="V20" s="153">
        <f t="shared" si="2"/>
        <v>1</v>
      </c>
      <c r="W20" s="16" t="s">
        <v>36</v>
      </c>
      <c r="X20" s="16" t="s">
        <v>37</v>
      </c>
      <c r="Z20" s="153">
        <f t="shared" si="3"/>
        <v>1</v>
      </c>
      <c r="AA20" s="36" t="s">
        <v>40</v>
      </c>
      <c r="AB20" s="36" t="s">
        <v>41</v>
      </c>
      <c r="AC20" s="36"/>
      <c r="AD20" s="36">
        <f t="shared" si="8"/>
        <v>1</v>
      </c>
      <c r="AE20" s="36" t="s">
        <v>44</v>
      </c>
      <c r="AF20" s="36"/>
      <c r="AG20" s="36" t="s">
        <v>46</v>
      </c>
      <c r="AH20" s="36" t="s">
        <v>216</v>
      </c>
      <c r="AI20" s="21" t="s">
        <v>40</v>
      </c>
      <c r="AJ20" s="21"/>
      <c r="AL20" s="153">
        <f t="shared" si="9"/>
        <v>1</v>
      </c>
      <c r="AM20" s="21" t="s">
        <v>44</v>
      </c>
      <c r="AO20" s="21" t="s">
        <v>46</v>
      </c>
      <c r="AP20" s="21" t="s">
        <v>216</v>
      </c>
      <c r="AQ20" s="24" t="s">
        <v>40</v>
      </c>
      <c r="AT20" s="153">
        <f t="shared" si="0"/>
        <v>1</v>
      </c>
      <c r="AU20" s="24" t="s">
        <v>47</v>
      </c>
      <c r="AV20" s="24" t="s">
        <v>46</v>
      </c>
      <c r="AX20" s="24" t="s">
        <v>49</v>
      </c>
      <c r="AY20" s="24" t="s">
        <v>217</v>
      </c>
      <c r="AZ20" t="s">
        <v>50</v>
      </c>
      <c r="BA20" t="s">
        <v>51</v>
      </c>
      <c r="BC20" s="46" t="s">
        <v>40</v>
      </c>
      <c r="BF20" s="46" t="s">
        <v>47</v>
      </c>
      <c r="BG20" s="153">
        <f t="shared" si="1"/>
        <v>1</v>
      </c>
      <c r="BI20" s="46" t="s">
        <v>46</v>
      </c>
      <c r="BJ20" s="46" t="s">
        <v>54</v>
      </c>
      <c r="BK20" s="46" t="s">
        <v>218</v>
      </c>
      <c r="BL20" s="6" t="s">
        <v>55</v>
      </c>
      <c r="BM20" t="s">
        <v>56</v>
      </c>
      <c r="BN20" t="s">
        <v>219</v>
      </c>
      <c r="BO20" s="49" t="s">
        <v>40</v>
      </c>
      <c r="BR20" s="153">
        <f t="shared" si="4"/>
        <v>1</v>
      </c>
      <c r="BS20" s="49" t="s">
        <v>47</v>
      </c>
      <c r="BU20" s="49" t="s">
        <v>46</v>
      </c>
      <c r="BV20" s="49" t="s">
        <v>54</v>
      </c>
      <c r="BW20" s="49" t="s">
        <v>220</v>
      </c>
      <c r="BX20" t="s">
        <v>40</v>
      </c>
      <c r="CA20" s="153">
        <f t="shared" si="5"/>
        <v>1</v>
      </c>
      <c r="CB20" t="s">
        <v>47</v>
      </c>
      <c r="CD20" t="s">
        <v>46</v>
      </c>
      <c r="CF20" t="s">
        <v>49</v>
      </c>
      <c r="CG20" t="s">
        <v>221</v>
      </c>
      <c r="CH20" s="62" t="s">
        <v>40</v>
      </c>
      <c r="CI20" s="63" t="s">
        <v>99</v>
      </c>
      <c r="CK20" s="153">
        <f t="shared" si="6"/>
        <v>1</v>
      </c>
      <c r="CL20" s="62" t="s">
        <v>47</v>
      </c>
      <c r="CN20" s="62" t="s">
        <v>46</v>
      </c>
      <c r="CP20" s="62" t="s">
        <v>49</v>
      </c>
      <c r="CQ20" s="62" t="s">
        <v>222</v>
      </c>
      <c r="CR20" t="s">
        <v>40</v>
      </c>
      <c r="CU20" s="153">
        <f t="shared" si="7"/>
        <v>1</v>
      </c>
      <c r="CV20" t="s">
        <v>47</v>
      </c>
      <c r="CX20" t="s">
        <v>46</v>
      </c>
      <c r="CZ20" t="s">
        <v>49</v>
      </c>
      <c r="DA20" t="s">
        <v>220</v>
      </c>
      <c r="DB20" t="s">
        <v>58</v>
      </c>
      <c r="DC20" t="s">
        <v>223</v>
      </c>
      <c r="DD20" t="s">
        <v>58</v>
      </c>
      <c r="DE20" t="s">
        <v>224</v>
      </c>
      <c r="DF20" t="s">
        <v>225</v>
      </c>
      <c r="DI20" t="s">
        <v>226</v>
      </c>
      <c r="DJ20" t="s">
        <v>227</v>
      </c>
      <c r="DK20" t="s">
        <v>228</v>
      </c>
      <c r="DL20" s="153" t="s">
        <v>96</v>
      </c>
      <c r="DN20">
        <v>1</v>
      </c>
    </row>
    <row r="21" spans="1:119">
      <c r="B21" s="103">
        <v>114012797097</v>
      </c>
      <c r="C21">
        <v>420113149</v>
      </c>
      <c r="D21" s="1">
        <v>44669.50922453704</v>
      </c>
      <c r="E21" s="1">
        <v>44669.639560185184</v>
      </c>
      <c r="F21" t="s">
        <v>229</v>
      </c>
      <c r="K21" t="s">
        <v>25</v>
      </c>
      <c r="N21">
        <v>280</v>
      </c>
      <c r="O21">
        <v>280</v>
      </c>
      <c r="P21" t="s">
        <v>69</v>
      </c>
      <c r="S21" s="16" t="s">
        <v>33</v>
      </c>
      <c r="T21" s="16" t="s">
        <v>34</v>
      </c>
      <c r="V21" s="153">
        <f t="shared" si="2"/>
        <v>2</v>
      </c>
      <c r="X21" s="16" t="s">
        <v>37</v>
      </c>
      <c r="Z21" s="153">
        <f t="shared" si="3"/>
        <v>2</v>
      </c>
      <c r="AA21" s="36" t="s">
        <v>40</v>
      </c>
      <c r="AB21" s="36"/>
      <c r="AC21" s="36" t="s">
        <v>42</v>
      </c>
      <c r="AD21" s="36">
        <f t="shared" si="8"/>
        <v>1</v>
      </c>
      <c r="AE21" s="36" t="s">
        <v>44</v>
      </c>
      <c r="AF21" s="36"/>
      <c r="AG21" s="36"/>
      <c r="AH21" s="36"/>
      <c r="AI21" s="21" t="s">
        <v>40</v>
      </c>
      <c r="AJ21" s="21"/>
      <c r="AK21" s="21" t="s">
        <v>42</v>
      </c>
      <c r="AL21" s="153">
        <f t="shared" si="9"/>
        <v>1</v>
      </c>
      <c r="AM21" s="21" t="s">
        <v>44</v>
      </c>
      <c r="AQ21" s="24" t="s">
        <v>40</v>
      </c>
      <c r="AR21" s="24" t="s">
        <v>41</v>
      </c>
      <c r="AT21" s="153">
        <f t="shared" si="0"/>
        <v>1</v>
      </c>
      <c r="AU21" s="24" t="s">
        <v>47</v>
      </c>
      <c r="AZ21" t="s">
        <v>50</v>
      </c>
      <c r="BC21" s="46" t="s">
        <v>40</v>
      </c>
      <c r="BE21" s="46" t="s">
        <v>42</v>
      </c>
      <c r="BF21" s="46" t="s">
        <v>47</v>
      </c>
      <c r="BG21" s="153">
        <f t="shared" si="1"/>
        <v>1</v>
      </c>
      <c r="BN21" t="s">
        <v>57</v>
      </c>
      <c r="BR21" s="153" t="str">
        <f t="shared" si="4"/>
        <v/>
      </c>
      <c r="BX21" t="s">
        <v>40</v>
      </c>
      <c r="BZ21" t="s">
        <v>42</v>
      </c>
      <c r="CA21" s="153">
        <f t="shared" si="5"/>
        <v>1</v>
      </c>
      <c r="CB21" t="s">
        <v>47</v>
      </c>
      <c r="CH21" s="62" t="s">
        <v>40</v>
      </c>
      <c r="CJ21" s="62" t="s">
        <v>42</v>
      </c>
      <c r="CK21" s="153">
        <f t="shared" si="6"/>
        <v>1</v>
      </c>
      <c r="CL21" s="62" t="s">
        <v>47</v>
      </c>
      <c r="CR21" t="s">
        <v>40</v>
      </c>
      <c r="CS21" t="s">
        <v>41</v>
      </c>
      <c r="CU21" s="153">
        <f t="shared" si="7"/>
        <v>1</v>
      </c>
      <c r="CV21" t="s">
        <v>47</v>
      </c>
      <c r="DB21" t="s">
        <v>69</v>
      </c>
      <c r="DD21" t="s">
        <v>69</v>
      </c>
      <c r="DF21" t="s">
        <v>230</v>
      </c>
      <c r="DK21" t="e">
        <v>#N/A</v>
      </c>
      <c r="DL21" s="153" t="s">
        <v>96</v>
      </c>
      <c r="DN21">
        <v>1</v>
      </c>
    </row>
    <row r="22" spans="1:119">
      <c r="B22" s="103">
        <v>114012890257</v>
      </c>
      <c r="C22">
        <v>420113149</v>
      </c>
      <c r="D22" s="1">
        <v>44669.600740740738</v>
      </c>
      <c r="E22" s="1">
        <v>44669.631331018521</v>
      </c>
      <c r="F22" t="s">
        <v>231</v>
      </c>
      <c r="K22" t="s">
        <v>25</v>
      </c>
      <c r="L22" t="s">
        <v>26</v>
      </c>
      <c r="M22" t="s">
        <v>27</v>
      </c>
      <c r="N22">
        <v>137</v>
      </c>
      <c r="O22">
        <v>137</v>
      </c>
      <c r="P22" t="s">
        <v>69</v>
      </c>
      <c r="R22" s="16" t="s">
        <v>32</v>
      </c>
      <c r="V22" s="153">
        <f t="shared" si="2"/>
        <v>1</v>
      </c>
      <c r="X22" s="16" t="s">
        <v>37</v>
      </c>
      <c r="Z22" s="153">
        <f t="shared" si="3"/>
        <v>2</v>
      </c>
      <c r="AA22" s="36" t="s">
        <v>40</v>
      </c>
      <c r="AB22" s="36" t="s">
        <v>41</v>
      </c>
      <c r="AC22" s="36"/>
      <c r="AD22" s="36">
        <f t="shared" si="8"/>
        <v>1</v>
      </c>
      <c r="AE22" s="36" t="s">
        <v>44</v>
      </c>
      <c r="AF22" s="36"/>
      <c r="AG22" s="36"/>
      <c r="AH22" s="36"/>
      <c r="AI22" s="21" t="s">
        <v>40</v>
      </c>
      <c r="AJ22" s="21" t="s">
        <v>41</v>
      </c>
      <c r="AL22" s="153">
        <f t="shared" si="9"/>
        <v>1</v>
      </c>
      <c r="AM22" s="21" t="s">
        <v>44</v>
      </c>
      <c r="AQ22" s="24" t="s">
        <v>40</v>
      </c>
      <c r="AR22" s="24" t="s">
        <v>41</v>
      </c>
      <c r="AT22" s="153">
        <f t="shared" si="0"/>
        <v>1</v>
      </c>
      <c r="AU22" s="24" t="s">
        <v>47</v>
      </c>
      <c r="AZ22" t="s">
        <v>50</v>
      </c>
      <c r="BA22" t="s">
        <v>51</v>
      </c>
      <c r="BC22" s="46" t="s">
        <v>40</v>
      </c>
      <c r="BD22" s="46" t="s">
        <v>41</v>
      </c>
      <c r="BF22" s="46" t="s">
        <v>47</v>
      </c>
      <c r="BG22" s="153">
        <f t="shared" si="1"/>
        <v>1</v>
      </c>
      <c r="BJ22" s="46" t="s">
        <v>54</v>
      </c>
      <c r="BL22" t="s">
        <v>55</v>
      </c>
      <c r="BO22" s="49" t="s">
        <v>40</v>
      </c>
      <c r="BP22" s="49" t="s">
        <v>41</v>
      </c>
      <c r="BR22" s="153">
        <f t="shared" si="4"/>
        <v>1</v>
      </c>
      <c r="BS22" s="49" t="s">
        <v>47</v>
      </c>
      <c r="BX22" t="s">
        <v>40</v>
      </c>
      <c r="BY22" t="s">
        <v>41</v>
      </c>
      <c r="CA22" s="153">
        <f t="shared" si="5"/>
        <v>1</v>
      </c>
      <c r="CB22" t="s">
        <v>47</v>
      </c>
      <c r="CH22" s="62" t="s">
        <v>40</v>
      </c>
      <c r="CI22" s="62" t="s">
        <v>41</v>
      </c>
      <c r="CK22" s="153">
        <f t="shared" si="6"/>
        <v>1</v>
      </c>
      <c r="CL22" s="62" t="s">
        <v>47</v>
      </c>
      <c r="CR22" t="s">
        <v>40</v>
      </c>
      <c r="CS22" t="s">
        <v>41</v>
      </c>
      <c r="CU22" s="153">
        <f t="shared" si="7"/>
        <v>1</v>
      </c>
      <c r="CV22" t="s">
        <v>47</v>
      </c>
      <c r="DB22" t="s">
        <v>69</v>
      </c>
      <c r="DD22" t="s">
        <v>69</v>
      </c>
      <c r="DF22" t="s">
        <v>232</v>
      </c>
      <c r="DK22" t="e">
        <v>#N/A</v>
      </c>
      <c r="DL22" s="153" t="s">
        <v>96</v>
      </c>
      <c r="DN22">
        <v>1</v>
      </c>
    </row>
    <row r="23" spans="1:119">
      <c r="B23" s="103">
        <v>114012874721</v>
      </c>
      <c r="C23">
        <v>420113149</v>
      </c>
      <c r="D23" s="1">
        <v>44669.528391203705</v>
      </c>
      <c r="E23" s="1">
        <v>44669.611226851855</v>
      </c>
      <c r="F23" t="s">
        <v>233</v>
      </c>
      <c r="K23" t="s">
        <v>25</v>
      </c>
      <c r="L23" t="s">
        <v>26</v>
      </c>
      <c r="N23">
        <v>100</v>
      </c>
      <c r="O23">
        <v>40</v>
      </c>
      <c r="P23" t="s">
        <v>31</v>
      </c>
      <c r="Q23" t="s">
        <v>234</v>
      </c>
      <c r="V23" s="153" t="str">
        <f t="shared" si="2"/>
        <v/>
      </c>
      <c r="W23" s="17" t="s">
        <v>99</v>
      </c>
      <c r="Y23" s="16" t="s">
        <v>235</v>
      </c>
      <c r="Z23" s="153">
        <f t="shared" si="3"/>
        <v>1</v>
      </c>
      <c r="AA23" s="36"/>
      <c r="AB23" s="36"/>
      <c r="AC23" s="36"/>
      <c r="AD23" s="36" t="str">
        <f t="shared" si="8"/>
        <v/>
      </c>
      <c r="AE23" s="36" t="s">
        <v>44</v>
      </c>
      <c r="AF23" s="36"/>
      <c r="AG23" s="36" t="s">
        <v>46</v>
      </c>
      <c r="AH23" s="36"/>
      <c r="AI23" s="21"/>
      <c r="AJ23" s="21"/>
      <c r="AL23" s="153" t="str">
        <f t="shared" si="9"/>
        <v/>
      </c>
      <c r="AM23" s="21" t="s">
        <v>44</v>
      </c>
      <c r="AO23" s="21" t="s">
        <v>46</v>
      </c>
      <c r="AQ23" s="24"/>
      <c r="AT23" s="153" t="str">
        <f t="shared" si="0"/>
        <v/>
      </c>
      <c r="AU23" s="24" t="s">
        <v>47</v>
      </c>
      <c r="AY23" s="24" t="s">
        <v>236</v>
      </c>
      <c r="AZ23" t="s">
        <v>50</v>
      </c>
      <c r="BA23" t="s">
        <v>51</v>
      </c>
      <c r="BF23" s="46" t="s">
        <v>47</v>
      </c>
      <c r="BG23" s="153" t="str">
        <f t="shared" si="1"/>
        <v/>
      </c>
      <c r="BI23" s="46" t="s">
        <v>46</v>
      </c>
      <c r="BL23" t="s">
        <v>55</v>
      </c>
      <c r="BM23" t="s">
        <v>56</v>
      </c>
      <c r="BR23" s="153" t="str">
        <f t="shared" si="4"/>
        <v/>
      </c>
      <c r="BS23" s="49" t="s">
        <v>47</v>
      </c>
      <c r="BU23" s="49" t="s">
        <v>46</v>
      </c>
      <c r="CA23" s="153" t="str">
        <f t="shared" si="5"/>
        <v/>
      </c>
      <c r="CB23" t="s">
        <v>47</v>
      </c>
      <c r="CD23" t="s">
        <v>46</v>
      </c>
      <c r="CK23" s="153" t="str">
        <f t="shared" si="6"/>
        <v/>
      </c>
      <c r="CL23" s="62" t="s">
        <v>47</v>
      </c>
      <c r="CN23" s="62" t="s">
        <v>46</v>
      </c>
      <c r="CU23" s="153" t="str">
        <f t="shared" si="7"/>
        <v/>
      </c>
      <c r="CV23" t="s">
        <v>47</v>
      </c>
      <c r="CX23" t="s">
        <v>46</v>
      </c>
      <c r="DB23" t="s">
        <v>69</v>
      </c>
      <c r="DD23" t="s">
        <v>69</v>
      </c>
      <c r="DF23" t="s">
        <v>237</v>
      </c>
      <c r="DG23">
        <v>21111</v>
      </c>
      <c r="DI23" t="s">
        <v>238</v>
      </c>
      <c r="DJ23" s="3" t="s">
        <v>239</v>
      </c>
      <c r="DK23" t="s">
        <v>240</v>
      </c>
      <c r="DL23" s="153" t="s">
        <v>108</v>
      </c>
      <c r="DN23" t="s">
        <v>506</v>
      </c>
      <c r="DO23">
        <v>1</v>
      </c>
    </row>
    <row r="24" spans="1:119">
      <c r="B24" s="103">
        <v>114012874268</v>
      </c>
      <c r="C24">
        <v>420113149</v>
      </c>
      <c r="D24" s="1">
        <v>44669.601944444446</v>
      </c>
      <c r="E24" s="1">
        <v>44669.610567129632</v>
      </c>
      <c r="F24" t="s">
        <v>241</v>
      </c>
      <c r="K24" t="s">
        <v>25</v>
      </c>
      <c r="L24" t="s">
        <v>26</v>
      </c>
      <c r="N24" t="s">
        <v>242</v>
      </c>
      <c r="O24">
        <v>300</v>
      </c>
      <c r="P24" t="s">
        <v>69</v>
      </c>
      <c r="R24" s="16" t="s">
        <v>32</v>
      </c>
      <c r="V24" s="153">
        <f t="shared" si="2"/>
        <v>1</v>
      </c>
      <c r="W24" s="16" t="s">
        <v>36</v>
      </c>
      <c r="Y24" s="16" t="s">
        <v>243</v>
      </c>
      <c r="Z24" s="153">
        <f t="shared" si="3"/>
        <v>1</v>
      </c>
      <c r="AA24" s="36" t="s">
        <v>40</v>
      </c>
      <c r="AB24" s="36"/>
      <c r="AC24" s="36" t="s">
        <v>42</v>
      </c>
      <c r="AD24" s="36">
        <f t="shared" si="8"/>
        <v>1</v>
      </c>
      <c r="AE24" s="36" t="s">
        <v>44</v>
      </c>
      <c r="AF24" s="36"/>
      <c r="AG24" s="36" t="s">
        <v>46</v>
      </c>
      <c r="AH24" s="36" t="s">
        <v>244</v>
      </c>
      <c r="AI24" s="21" t="s">
        <v>40</v>
      </c>
      <c r="AJ24" s="21"/>
      <c r="AK24" s="21" t="s">
        <v>42</v>
      </c>
      <c r="AL24" s="153">
        <f t="shared" si="9"/>
        <v>1</v>
      </c>
      <c r="AM24" s="21" t="s">
        <v>44</v>
      </c>
      <c r="AO24" s="21" t="s">
        <v>46</v>
      </c>
      <c r="AQ24" s="24" t="s">
        <v>40</v>
      </c>
      <c r="AS24" s="24" t="s">
        <v>42</v>
      </c>
      <c r="AT24" s="153">
        <f t="shared" si="0"/>
        <v>1</v>
      </c>
      <c r="AU24" s="24" t="s">
        <v>47</v>
      </c>
      <c r="AV24" s="24" t="s">
        <v>46</v>
      </c>
      <c r="AX24" s="24" t="s">
        <v>49</v>
      </c>
      <c r="BB24" t="s">
        <v>52</v>
      </c>
      <c r="BG24" s="153" t="str">
        <f t="shared" si="1"/>
        <v/>
      </c>
      <c r="BN24" t="s">
        <v>57</v>
      </c>
      <c r="BR24" s="153" t="str">
        <f t="shared" si="4"/>
        <v/>
      </c>
      <c r="BX24" t="s">
        <v>40</v>
      </c>
      <c r="BZ24" t="s">
        <v>42</v>
      </c>
      <c r="CA24" s="153">
        <f t="shared" si="5"/>
        <v>1</v>
      </c>
      <c r="CC24" t="s">
        <v>53</v>
      </c>
      <c r="CH24" s="62" t="s">
        <v>40</v>
      </c>
      <c r="CJ24" s="62" t="s">
        <v>42</v>
      </c>
      <c r="CK24" s="153">
        <f t="shared" si="6"/>
        <v>1</v>
      </c>
      <c r="CM24" s="62" t="s">
        <v>53</v>
      </c>
      <c r="CR24" t="s">
        <v>40</v>
      </c>
      <c r="CT24" t="s">
        <v>42</v>
      </c>
      <c r="CU24" s="153">
        <f t="shared" si="7"/>
        <v>1</v>
      </c>
      <c r="CW24" t="s">
        <v>53</v>
      </c>
      <c r="DB24" t="s">
        <v>58</v>
      </c>
      <c r="DC24" t="s">
        <v>245</v>
      </c>
      <c r="DD24" t="s">
        <v>69</v>
      </c>
      <c r="DF24">
        <v>30</v>
      </c>
      <c r="DI24" t="s">
        <v>246</v>
      </c>
      <c r="DJ24" t="s">
        <v>247</v>
      </c>
      <c r="DK24" t="s">
        <v>248</v>
      </c>
      <c r="DL24" s="153" t="s">
        <v>96</v>
      </c>
      <c r="DN24">
        <v>1</v>
      </c>
    </row>
    <row r="25" spans="1:119">
      <c r="B25" s="103">
        <v>114012872943</v>
      </c>
      <c r="C25">
        <v>420113149</v>
      </c>
      <c r="D25" s="1">
        <v>44669.602337962962</v>
      </c>
      <c r="E25" s="1">
        <v>44669.608599537038</v>
      </c>
      <c r="F25" t="s">
        <v>249</v>
      </c>
      <c r="K25" t="s">
        <v>25</v>
      </c>
      <c r="N25">
        <v>267</v>
      </c>
      <c r="O25">
        <v>167</v>
      </c>
      <c r="P25" t="s">
        <v>69</v>
      </c>
      <c r="V25" s="153" t="str">
        <f t="shared" si="2"/>
        <v/>
      </c>
      <c r="W25" s="16" t="s">
        <v>36</v>
      </c>
      <c r="X25" s="16" t="s">
        <v>37</v>
      </c>
      <c r="Z25" s="153">
        <f t="shared" si="3"/>
        <v>1</v>
      </c>
      <c r="AA25" s="36" t="s">
        <v>40</v>
      </c>
      <c r="AB25" s="36"/>
      <c r="AC25" s="36"/>
      <c r="AD25" s="36">
        <f t="shared" si="8"/>
        <v>1</v>
      </c>
      <c r="AE25" s="36" t="s">
        <v>44</v>
      </c>
      <c r="AF25" s="36"/>
      <c r="AG25" s="36" t="s">
        <v>46</v>
      </c>
      <c r="AH25" s="36"/>
      <c r="AI25" s="21" t="s">
        <v>40</v>
      </c>
      <c r="AJ25" s="21"/>
      <c r="AL25" s="153">
        <f t="shared" si="9"/>
        <v>1</v>
      </c>
      <c r="AM25" s="21" t="s">
        <v>44</v>
      </c>
      <c r="AO25" s="21" t="s">
        <v>46</v>
      </c>
      <c r="AQ25" s="24" t="s">
        <v>40</v>
      </c>
      <c r="AT25" s="153">
        <f t="shared" si="0"/>
        <v>1</v>
      </c>
      <c r="AU25" s="24" t="s">
        <v>47</v>
      </c>
      <c r="AV25" s="24" t="s">
        <v>46</v>
      </c>
      <c r="AX25" s="24" t="s">
        <v>49</v>
      </c>
      <c r="AZ25" t="s">
        <v>50</v>
      </c>
      <c r="BA25" t="s">
        <v>51</v>
      </c>
      <c r="BC25" s="46" t="s">
        <v>40</v>
      </c>
      <c r="BF25" s="46" t="s">
        <v>47</v>
      </c>
      <c r="BG25" s="153">
        <f t="shared" si="1"/>
        <v>1</v>
      </c>
      <c r="BI25" s="46" t="s">
        <v>46</v>
      </c>
      <c r="BJ25" s="46" t="s">
        <v>54</v>
      </c>
      <c r="BL25" t="s">
        <v>55</v>
      </c>
      <c r="BM25" t="s">
        <v>56</v>
      </c>
      <c r="BO25" s="49" t="s">
        <v>40</v>
      </c>
      <c r="BR25" s="153">
        <f t="shared" si="4"/>
        <v>1</v>
      </c>
      <c r="BS25" s="49" t="s">
        <v>47</v>
      </c>
      <c r="BU25" s="49" t="s">
        <v>46</v>
      </c>
      <c r="BY25" t="s">
        <v>41</v>
      </c>
      <c r="CA25" s="153">
        <f t="shared" si="5"/>
        <v>2</v>
      </c>
      <c r="CB25" t="s">
        <v>47</v>
      </c>
      <c r="CD25" t="s">
        <v>46</v>
      </c>
      <c r="CI25" s="62" t="s">
        <v>41</v>
      </c>
      <c r="CK25" s="153">
        <f t="shared" si="6"/>
        <v>2</v>
      </c>
      <c r="CL25" s="62" t="s">
        <v>47</v>
      </c>
      <c r="CN25" s="62" t="s">
        <v>46</v>
      </c>
      <c r="CS25" t="s">
        <v>41</v>
      </c>
      <c r="CU25" s="153">
        <f t="shared" si="7"/>
        <v>2</v>
      </c>
      <c r="CV25" t="s">
        <v>47</v>
      </c>
      <c r="CX25" t="s">
        <v>46</v>
      </c>
      <c r="DD25" t="s">
        <v>69</v>
      </c>
      <c r="DF25" t="s">
        <v>250</v>
      </c>
      <c r="DI25" t="s">
        <v>251</v>
      </c>
      <c r="DJ25" t="s">
        <v>252</v>
      </c>
      <c r="DK25" t="s">
        <v>253</v>
      </c>
      <c r="DL25" s="153" t="s">
        <v>96</v>
      </c>
      <c r="DN25">
        <v>1</v>
      </c>
    </row>
    <row r="26" spans="1:119">
      <c r="B26" s="103">
        <v>114006619847</v>
      </c>
      <c r="C26">
        <v>420113149</v>
      </c>
      <c r="D26" s="1">
        <v>44656.6330787037</v>
      </c>
      <c r="E26" s="1">
        <v>44669.556620370371</v>
      </c>
      <c r="F26" t="s">
        <v>254</v>
      </c>
      <c r="K26" t="s">
        <v>25</v>
      </c>
      <c r="N26">
        <v>44</v>
      </c>
      <c r="O26">
        <v>44</v>
      </c>
      <c r="P26" t="s">
        <v>31</v>
      </c>
      <c r="Q26" t="s">
        <v>255</v>
      </c>
      <c r="S26" s="16" t="s">
        <v>33</v>
      </c>
      <c r="T26" s="16" t="s">
        <v>34</v>
      </c>
      <c r="V26" s="153">
        <f t="shared" si="2"/>
        <v>2</v>
      </c>
      <c r="X26" s="16" t="s">
        <v>37</v>
      </c>
      <c r="Z26" s="153">
        <f t="shared" si="3"/>
        <v>2</v>
      </c>
      <c r="AA26" s="36"/>
      <c r="AB26" s="36"/>
      <c r="AC26" s="36"/>
      <c r="AD26" s="36" t="str">
        <f t="shared" si="8"/>
        <v/>
      </c>
      <c r="AE26" s="36" t="s">
        <v>44</v>
      </c>
      <c r="AF26" s="36"/>
      <c r="AG26" s="36" t="s">
        <v>46</v>
      </c>
      <c r="AH26" s="36"/>
      <c r="AI26" s="21"/>
      <c r="AJ26" s="21"/>
      <c r="AL26" s="153" t="str">
        <f t="shared" si="9"/>
        <v/>
      </c>
      <c r="AM26" s="21" t="s">
        <v>44</v>
      </c>
      <c r="AO26" s="21" t="s">
        <v>46</v>
      </c>
      <c r="AQ26" s="24"/>
      <c r="AT26" s="153" t="str">
        <f t="shared" si="0"/>
        <v/>
      </c>
      <c r="AU26" s="24" t="s">
        <v>47</v>
      </c>
      <c r="AV26" s="24" t="s">
        <v>46</v>
      </c>
      <c r="AW26" s="24" t="s">
        <v>48</v>
      </c>
      <c r="AZ26" s="6" t="s">
        <v>99</v>
      </c>
      <c r="BA26" t="s">
        <v>51</v>
      </c>
      <c r="BF26" s="46" t="s">
        <v>47</v>
      </c>
      <c r="BG26" s="153" t="str">
        <f t="shared" si="1"/>
        <v/>
      </c>
      <c r="BI26" s="46" t="s">
        <v>46</v>
      </c>
      <c r="BK26" s="46" t="s">
        <v>256</v>
      </c>
      <c r="BM26" t="s">
        <v>56</v>
      </c>
      <c r="BR26" s="153" t="str">
        <f t="shared" si="4"/>
        <v/>
      </c>
      <c r="BS26" s="49" t="s">
        <v>47</v>
      </c>
      <c r="BU26" s="49" t="s">
        <v>46</v>
      </c>
      <c r="BV26" s="49" t="s">
        <v>54</v>
      </c>
      <c r="BW26" s="49" t="s">
        <v>257</v>
      </c>
      <c r="CA26" s="153" t="str">
        <f t="shared" si="5"/>
        <v/>
      </c>
      <c r="CB26" t="s">
        <v>47</v>
      </c>
      <c r="CD26" t="s">
        <v>46</v>
      </c>
      <c r="CE26" t="s">
        <v>48</v>
      </c>
      <c r="CG26" t="s">
        <v>258</v>
      </c>
      <c r="CK26" s="153" t="str">
        <f t="shared" si="6"/>
        <v/>
      </c>
      <c r="CL26" s="62" t="s">
        <v>47</v>
      </c>
      <c r="CN26" s="62" t="s">
        <v>46</v>
      </c>
      <c r="CO26" s="62" t="s">
        <v>48</v>
      </c>
      <c r="CQ26" s="62" t="s">
        <v>258</v>
      </c>
      <c r="CU26" s="153" t="str">
        <f t="shared" si="7"/>
        <v/>
      </c>
      <c r="CV26" t="s">
        <v>47</v>
      </c>
      <c r="CX26" t="s">
        <v>46</v>
      </c>
      <c r="CY26" t="s">
        <v>48</v>
      </c>
      <c r="DA26" t="s">
        <v>259</v>
      </c>
      <c r="DB26" t="s">
        <v>58</v>
      </c>
      <c r="DC26" t="s">
        <v>260</v>
      </c>
      <c r="DD26" t="s">
        <v>69</v>
      </c>
      <c r="DF26">
        <v>16</v>
      </c>
      <c r="DI26" t="s">
        <v>261</v>
      </c>
      <c r="DJ26" s="3" t="s">
        <v>262</v>
      </c>
      <c r="DK26" t="s">
        <v>263</v>
      </c>
      <c r="DL26" s="153" t="s">
        <v>96</v>
      </c>
      <c r="DN26">
        <v>1</v>
      </c>
    </row>
    <row r="27" spans="1:119">
      <c r="B27" s="103">
        <v>114012829224</v>
      </c>
      <c r="C27">
        <v>420113149</v>
      </c>
      <c r="D27" s="1">
        <v>44669.534675925926</v>
      </c>
      <c r="E27" s="1">
        <v>44669.551423611112</v>
      </c>
      <c r="F27" t="s">
        <v>264</v>
      </c>
      <c r="K27" t="s">
        <v>25</v>
      </c>
      <c r="L27" t="s">
        <v>26</v>
      </c>
      <c r="N27">
        <v>120</v>
      </c>
      <c r="O27">
        <v>120</v>
      </c>
      <c r="P27" t="s">
        <v>69</v>
      </c>
      <c r="V27" s="153" t="str">
        <f t="shared" si="2"/>
        <v/>
      </c>
      <c r="W27" s="16" t="s">
        <v>36</v>
      </c>
      <c r="X27" s="16" t="s">
        <v>37</v>
      </c>
      <c r="Z27" s="153">
        <f t="shared" si="3"/>
        <v>1</v>
      </c>
      <c r="AA27" s="36" t="s">
        <v>40</v>
      </c>
      <c r="AB27" s="36" t="s">
        <v>41</v>
      </c>
      <c r="AC27" s="36"/>
      <c r="AD27" s="36">
        <f t="shared" si="8"/>
        <v>1</v>
      </c>
      <c r="AE27" s="36" t="s">
        <v>44</v>
      </c>
      <c r="AF27" s="36"/>
      <c r="AG27" s="36" t="s">
        <v>46</v>
      </c>
      <c r="AH27" s="36"/>
      <c r="AI27" s="21" t="s">
        <v>40</v>
      </c>
      <c r="AJ27" s="21" t="s">
        <v>41</v>
      </c>
      <c r="AL27" s="153">
        <f t="shared" si="9"/>
        <v>1</v>
      </c>
      <c r="AM27" s="21" t="s">
        <v>44</v>
      </c>
      <c r="AO27" s="21" t="s">
        <v>46</v>
      </c>
      <c r="AQ27" s="24" t="s">
        <v>40</v>
      </c>
      <c r="AR27" s="24" t="s">
        <v>41</v>
      </c>
      <c r="AT27" s="153">
        <f t="shared" si="0"/>
        <v>1</v>
      </c>
      <c r="AU27" s="24" t="s">
        <v>47</v>
      </c>
      <c r="AV27" s="24" t="s">
        <v>46</v>
      </c>
      <c r="AX27" s="24" t="s">
        <v>49</v>
      </c>
      <c r="AZ27" t="s">
        <v>50</v>
      </c>
      <c r="BA27" t="s">
        <v>51</v>
      </c>
      <c r="BC27" s="46" t="s">
        <v>40</v>
      </c>
      <c r="BD27" s="46" t="s">
        <v>41</v>
      </c>
      <c r="BF27" s="46" t="s">
        <v>47</v>
      </c>
      <c r="BG27" s="153">
        <f t="shared" si="1"/>
        <v>1</v>
      </c>
      <c r="BI27" s="46" t="s">
        <v>46</v>
      </c>
      <c r="BN27" t="s">
        <v>57</v>
      </c>
      <c r="BR27" s="153" t="str">
        <f t="shared" si="4"/>
        <v/>
      </c>
      <c r="BX27" t="s">
        <v>40</v>
      </c>
      <c r="BY27" t="s">
        <v>41</v>
      </c>
      <c r="CA27" s="153">
        <f t="shared" si="5"/>
        <v>1</v>
      </c>
      <c r="CB27" t="s">
        <v>47</v>
      </c>
      <c r="CD27" t="s">
        <v>46</v>
      </c>
      <c r="CF27" t="s">
        <v>49</v>
      </c>
      <c r="CH27" s="62" t="s">
        <v>40</v>
      </c>
      <c r="CI27" s="62" t="s">
        <v>41</v>
      </c>
      <c r="CK27" s="153">
        <f t="shared" si="6"/>
        <v>1</v>
      </c>
      <c r="CL27" s="62" t="s">
        <v>47</v>
      </c>
      <c r="CN27" s="62" t="s">
        <v>46</v>
      </c>
      <c r="CP27" s="62" t="s">
        <v>49</v>
      </c>
      <c r="CR27" t="s">
        <v>40</v>
      </c>
      <c r="CS27" t="s">
        <v>41</v>
      </c>
      <c r="CU27" s="153">
        <f t="shared" si="7"/>
        <v>1</v>
      </c>
      <c r="CV27" t="s">
        <v>47</v>
      </c>
      <c r="CX27" t="s">
        <v>46</v>
      </c>
      <c r="CZ27" t="s">
        <v>49</v>
      </c>
      <c r="DB27" t="s">
        <v>58</v>
      </c>
      <c r="DC27" t="s">
        <v>265</v>
      </c>
      <c r="DD27" t="s">
        <v>69</v>
      </c>
      <c r="DF27">
        <v>10</v>
      </c>
      <c r="DI27" t="s">
        <v>266</v>
      </c>
      <c r="DJ27" t="s">
        <v>267</v>
      </c>
      <c r="DK27" t="e">
        <v>#N/A</v>
      </c>
      <c r="DL27" s="153" t="s">
        <v>96</v>
      </c>
      <c r="DN27">
        <v>1</v>
      </c>
    </row>
    <row r="28" spans="1:119">
      <c r="B28" s="103">
        <v>114012811669</v>
      </c>
      <c r="C28">
        <v>420113149</v>
      </c>
      <c r="D28" s="1">
        <v>44669.513773148145</v>
      </c>
      <c r="E28" s="1">
        <v>44669.529074074075</v>
      </c>
      <c r="F28" t="s">
        <v>268</v>
      </c>
      <c r="K28" t="s">
        <v>25</v>
      </c>
      <c r="N28">
        <v>30</v>
      </c>
      <c r="O28">
        <v>30</v>
      </c>
      <c r="P28" t="s">
        <v>69</v>
      </c>
      <c r="V28" s="153" t="str">
        <f t="shared" si="2"/>
        <v/>
      </c>
      <c r="W28" s="16" t="s">
        <v>36</v>
      </c>
      <c r="X28" s="16" t="s">
        <v>37</v>
      </c>
      <c r="Z28" s="153">
        <f t="shared" si="3"/>
        <v>1</v>
      </c>
      <c r="AA28" s="36"/>
      <c r="AB28" s="36"/>
      <c r="AC28" s="36"/>
      <c r="AD28" s="36" t="str">
        <f t="shared" si="8"/>
        <v/>
      </c>
      <c r="AE28" s="36" t="s">
        <v>44</v>
      </c>
      <c r="AF28" s="36"/>
      <c r="AG28" s="36"/>
      <c r="AH28" s="36"/>
      <c r="AI28" s="21"/>
      <c r="AJ28" s="21"/>
      <c r="AL28" s="153" t="str">
        <f t="shared" si="9"/>
        <v/>
      </c>
      <c r="AM28" s="21" t="s">
        <v>44</v>
      </c>
      <c r="AQ28" s="24"/>
      <c r="AT28" s="153" t="str">
        <f t="shared" si="0"/>
        <v/>
      </c>
      <c r="AU28" s="24" t="s">
        <v>47</v>
      </c>
      <c r="AZ28" t="s">
        <v>50</v>
      </c>
      <c r="BF28" s="46" t="s">
        <v>47</v>
      </c>
      <c r="BG28" s="153" t="str">
        <f t="shared" si="1"/>
        <v/>
      </c>
      <c r="BL28" t="s">
        <v>55</v>
      </c>
      <c r="BR28" s="153" t="str">
        <f t="shared" si="4"/>
        <v/>
      </c>
      <c r="BS28" s="49" t="s">
        <v>47</v>
      </c>
      <c r="CA28" s="153" t="str">
        <f t="shared" si="5"/>
        <v/>
      </c>
      <c r="CB28" t="s">
        <v>47</v>
      </c>
      <c r="CK28" s="153" t="str">
        <f t="shared" si="6"/>
        <v/>
      </c>
      <c r="CL28" s="62" t="s">
        <v>47</v>
      </c>
      <c r="CU28" s="153" t="str">
        <f t="shared" si="7"/>
        <v/>
      </c>
      <c r="CV28" t="s">
        <v>47</v>
      </c>
      <c r="DB28" t="s">
        <v>69</v>
      </c>
      <c r="DD28" t="s">
        <v>69</v>
      </c>
      <c r="DF28">
        <v>47</v>
      </c>
      <c r="DG28">
        <v>157</v>
      </c>
      <c r="DI28" t="s">
        <v>269</v>
      </c>
      <c r="DJ28" t="s">
        <v>270</v>
      </c>
      <c r="DK28" t="s">
        <v>271</v>
      </c>
      <c r="DL28" s="153" t="s">
        <v>108</v>
      </c>
      <c r="DN28" t="s">
        <v>506</v>
      </c>
      <c r="DO28">
        <v>1</v>
      </c>
    </row>
    <row r="29" spans="1:119">
      <c r="A29">
        <v>29</v>
      </c>
      <c r="B29" s="103">
        <v>114012811408</v>
      </c>
      <c r="C29">
        <v>420113149</v>
      </c>
      <c r="D29" s="1">
        <v>44669.507986111108</v>
      </c>
      <c r="E29" s="1">
        <v>44669.528761574074</v>
      </c>
      <c r="F29" t="s">
        <v>272</v>
      </c>
      <c r="K29" t="s">
        <v>25</v>
      </c>
      <c r="L29" t="s">
        <v>26</v>
      </c>
      <c r="M29" t="s">
        <v>27</v>
      </c>
      <c r="N29">
        <v>6394</v>
      </c>
      <c r="O29">
        <v>6394</v>
      </c>
      <c r="P29" t="s">
        <v>31</v>
      </c>
      <c r="Q29" t="s">
        <v>273</v>
      </c>
      <c r="R29" s="16" t="s">
        <v>32</v>
      </c>
      <c r="V29" s="153">
        <f t="shared" si="2"/>
        <v>1</v>
      </c>
      <c r="X29" s="17" t="s">
        <v>99</v>
      </c>
      <c r="Z29" s="153">
        <f t="shared" si="3"/>
        <v>2</v>
      </c>
      <c r="AA29" s="36" t="s">
        <v>40</v>
      </c>
      <c r="AB29" s="36"/>
      <c r="AC29" s="36" t="s">
        <v>42</v>
      </c>
      <c r="AD29" s="36">
        <f t="shared" si="8"/>
        <v>1</v>
      </c>
      <c r="AE29" s="37" t="s">
        <v>99</v>
      </c>
      <c r="AF29" s="37" t="s">
        <v>99</v>
      </c>
      <c r="AG29" s="37" t="s">
        <v>99</v>
      </c>
      <c r="AH29" s="36"/>
      <c r="AI29" s="21" t="s">
        <v>40</v>
      </c>
      <c r="AJ29" s="21"/>
      <c r="AK29" s="22" t="s">
        <v>99</v>
      </c>
      <c r="AL29" s="153">
        <f t="shared" si="9"/>
        <v>1</v>
      </c>
      <c r="AM29" s="22" t="s">
        <v>99</v>
      </c>
      <c r="AO29" s="22" t="s">
        <v>99</v>
      </c>
      <c r="AQ29" s="24" t="s">
        <v>40</v>
      </c>
      <c r="AS29" s="38" t="s">
        <v>99</v>
      </c>
      <c r="AT29" s="153">
        <f t="shared" si="0"/>
        <v>1</v>
      </c>
      <c r="AU29" s="38" t="s">
        <v>99</v>
      </c>
      <c r="AV29" s="38" t="s">
        <v>99</v>
      </c>
      <c r="AW29" s="38" t="s">
        <v>99</v>
      </c>
      <c r="AX29" s="38" t="s">
        <v>99</v>
      </c>
      <c r="AZ29" t="s">
        <v>50</v>
      </c>
      <c r="BA29" t="s">
        <v>51</v>
      </c>
      <c r="BC29" s="46" t="s">
        <v>40</v>
      </c>
      <c r="BE29" s="47" t="s">
        <v>99</v>
      </c>
      <c r="BF29" s="47" t="s">
        <v>99</v>
      </c>
      <c r="BG29" s="153">
        <f t="shared" si="1"/>
        <v>1</v>
      </c>
      <c r="BI29" s="47" t="s">
        <v>99</v>
      </c>
      <c r="BL29" t="s">
        <v>55</v>
      </c>
      <c r="BM29" t="s">
        <v>56</v>
      </c>
      <c r="BO29" s="49" t="s">
        <v>40</v>
      </c>
      <c r="BQ29" s="50" t="s">
        <v>99</v>
      </c>
      <c r="BR29" s="153">
        <f t="shared" si="4"/>
        <v>1</v>
      </c>
      <c r="BS29" s="50" t="s">
        <v>99</v>
      </c>
      <c r="BU29" s="50" t="s">
        <v>99</v>
      </c>
      <c r="BX29" t="s">
        <v>40</v>
      </c>
      <c r="BZ29" s="6" t="s">
        <v>99</v>
      </c>
      <c r="CA29" s="153">
        <f t="shared" si="5"/>
        <v>1</v>
      </c>
      <c r="CB29" t="s">
        <v>47</v>
      </c>
      <c r="CD29" s="6" t="s">
        <v>99</v>
      </c>
      <c r="CE29" s="6" t="s">
        <v>99</v>
      </c>
      <c r="CF29" s="6" t="s">
        <v>99</v>
      </c>
      <c r="CH29" s="62" t="s">
        <v>40</v>
      </c>
      <c r="CK29" s="153">
        <f t="shared" si="6"/>
        <v>1</v>
      </c>
      <c r="CL29" s="63" t="s">
        <v>99</v>
      </c>
      <c r="CR29" t="s">
        <v>40</v>
      </c>
      <c r="CU29" s="153">
        <f t="shared" si="7"/>
        <v>1</v>
      </c>
      <c r="CV29" s="6" t="s">
        <v>99</v>
      </c>
      <c r="CW29" s="6"/>
      <c r="CX29" s="6" t="s">
        <v>99</v>
      </c>
      <c r="CY29" s="6" t="s">
        <v>99</v>
      </c>
      <c r="CZ29" s="6" t="s">
        <v>99</v>
      </c>
      <c r="DB29" t="s">
        <v>58</v>
      </c>
      <c r="DC29" t="s">
        <v>274</v>
      </c>
      <c r="DD29" t="s">
        <v>69</v>
      </c>
      <c r="DF29">
        <v>17</v>
      </c>
      <c r="DI29" t="s">
        <v>275</v>
      </c>
      <c r="DJ29" t="s">
        <v>276</v>
      </c>
      <c r="DK29" t="s">
        <v>277</v>
      </c>
      <c r="DL29" s="153" t="s">
        <v>96</v>
      </c>
      <c r="DM29" s="6" t="s">
        <v>278</v>
      </c>
      <c r="DN29">
        <v>1</v>
      </c>
    </row>
    <row r="30" spans="1:119">
      <c r="B30" s="103">
        <v>114012810603</v>
      </c>
      <c r="C30">
        <v>420113149</v>
      </c>
      <c r="D30" s="1">
        <v>44669.515960648147</v>
      </c>
      <c r="E30" s="1">
        <v>44669.527673611112</v>
      </c>
      <c r="F30" t="s">
        <v>279</v>
      </c>
      <c r="K30" t="s">
        <v>25</v>
      </c>
      <c r="L30" t="s">
        <v>26</v>
      </c>
      <c r="N30">
        <v>850</v>
      </c>
      <c r="O30" s="6">
        <v>850</v>
      </c>
      <c r="P30" t="s">
        <v>69</v>
      </c>
      <c r="S30" s="16" t="s">
        <v>33</v>
      </c>
      <c r="T30" s="16" t="s">
        <v>34</v>
      </c>
      <c r="V30" s="153">
        <f t="shared" si="2"/>
        <v>2</v>
      </c>
      <c r="X30" s="16" t="s">
        <v>37</v>
      </c>
      <c r="Z30" s="153">
        <f t="shared" si="3"/>
        <v>2</v>
      </c>
      <c r="AA30" s="36" t="s">
        <v>40</v>
      </c>
      <c r="AB30" s="36"/>
      <c r="AC30" s="36" t="s">
        <v>42</v>
      </c>
      <c r="AD30" s="36">
        <f t="shared" si="8"/>
        <v>1</v>
      </c>
      <c r="AE30" s="36" t="s">
        <v>44</v>
      </c>
      <c r="AF30" s="36"/>
      <c r="AG30" s="36" t="s">
        <v>46</v>
      </c>
      <c r="AH30" s="36"/>
      <c r="AI30" s="21" t="s">
        <v>40</v>
      </c>
      <c r="AJ30" s="21"/>
      <c r="AK30" s="21" t="s">
        <v>42</v>
      </c>
      <c r="AL30" s="153">
        <f t="shared" si="9"/>
        <v>1</v>
      </c>
      <c r="AM30" s="21" t="s">
        <v>44</v>
      </c>
      <c r="AQ30" s="24"/>
      <c r="AT30" s="153" t="str">
        <f t="shared" si="0"/>
        <v/>
      </c>
      <c r="AU30" s="24" t="s">
        <v>47</v>
      </c>
      <c r="AZ30" t="s">
        <v>50</v>
      </c>
      <c r="BA30" t="s">
        <v>51</v>
      </c>
      <c r="BF30" s="46" t="s">
        <v>47</v>
      </c>
      <c r="BG30" s="153" t="str">
        <f t="shared" si="1"/>
        <v/>
      </c>
      <c r="BL30" s="6" t="s">
        <v>55</v>
      </c>
      <c r="BM30" t="s">
        <v>56</v>
      </c>
      <c r="BN30" t="s">
        <v>219</v>
      </c>
      <c r="BR30" s="153" t="str">
        <f t="shared" si="4"/>
        <v/>
      </c>
      <c r="BS30" s="49" t="s">
        <v>47</v>
      </c>
      <c r="CA30" s="153" t="str">
        <f t="shared" si="5"/>
        <v/>
      </c>
      <c r="CB30" t="s">
        <v>47</v>
      </c>
      <c r="CD30" t="s">
        <v>46</v>
      </c>
      <c r="CK30" s="153" t="str">
        <f t="shared" si="6"/>
        <v/>
      </c>
      <c r="CL30" s="62" t="s">
        <v>47</v>
      </c>
      <c r="CN30" s="62" t="s">
        <v>46</v>
      </c>
      <c r="CU30" s="153" t="str">
        <f t="shared" si="7"/>
        <v/>
      </c>
      <c r="CV30" t="s">
        <v>47</v>
      </c>
      <c r="CX30" t="s">
        <v>46</v>
      </c>
      <c r="DB30" t="s">
        <v>58</v>
      </c>
      <c r="DC30" t="s">
        <v>280</v>
      </c>
      <c r="DD30" t="s">
        <v>69</v>
      </c>
      <c r="DF30">
        <v>22</v>
      </c>
      <c r="DG30" t="s">
        <v>281</v>
      </c>
      <c r="DI30" t="s">
        <v>282</v>
      </c>
      <c r="DJ30" s="3" t="s">
        <v>283</v>
      </c>
      <c r="DK30" t="s">
        <v>284</v>
      </c>
      <c r="DL30" s="153" t="s">
        <v>96</v>
      </c>
      <c r="DN30">
        <v>1</v>
      </c>
    </row>
    <row r="31" spans="1:119">
      <c r="B31" s="103">
        <v>114012808518</v>
      </c>
      <c r="C31">
        <v>420113149</v>
      </c>
      <c r="D31" s="1">
        <v>44669.514201388891</v>
      </c>
      <c r="E31" s="1">
        <v>44669.525046296294</v>
      </c>
      <c r="F31" t="s">
        <v>285</v>
      </c>
      <c r="K31" t="s">
        <v>25</v>
      </c>
      <c r="N31">
        <v>11</v>
      </c>
      <c r="O31">
        <v>11</v>
      </c>
      <c r="P31" t="s">
        <v>31</v>
      </c>
      <c r="Q31" t="s">
        <v>286</v>
      </c>
      <c r="V31" s="153" t="str">
        <f t="shared" si="2"/>
        <v/>
      </c>
      <c r="W31" s="16" t="s">
        <v>36</v>
      </c>
      <c r="Z31" s="153">
        <f t="shared" si="3"/>
        <v>1</v>
      </c>
      <c r="AA31" s="36"/>
      <c r="AB31" s="36"/>
      <c r="AC31" s="36"/>
      <c r="AD31" s="36" t="str">
        <f t="shared" si="8"/>
        <v/>
      </c>
      <c r="AE31" s="36" t="s">
        <v>44</v>
      </c>
      <c r="AF31" s="36"/>
      <c r="AG31" s="36" t="s">
        <v>46</v>
      </c>
      <c r="AH31" s="36"/>
      <c r="AI31" s="22" t="s">
        <v>99</v>
      </c>
      <c r="AJ31" s="22" t="s">
        <v>99</v>
      </c>
      <c r="AL31" s="153">
        <f t="shared" si="9"/>
        <v>1</v>
      </c>
      <c r="AM31" s="21" t="s">
        <v>44</v>
      </c>
      <c r="AO31" s="21" t="s">
        <v>46</v>
      </c>
      <c r="AP31" s="21" t="s">
        <v>287</v>
      </c>
      <c r="AQ31" s="24"/>
      <c r="AT31" s="153" t="str">
        <f t="shared" si="0"/>
        <v/>
      </c>
      <c r="AU31" s="24" t="s">
        <v>47</v>
      </c>
      <c r="AV31" s="24" t="s">
        <v>46</v>
      </c>
      <c r="AX31" s="24" t="s">
        <v>49</v>
      </c>
      <c r="AZ31" t="s">
        <v>50</v>
      </c>
      <c r="BA31" t="s">
        <v>51</v>
      </c>
      <c r="BC31" s="47" t="s">
        <v>99</v>
      </c>
      <c r="BD31" s="47" t="s">
        <v>99</v>
      </c>
      <c r="BF31" s="46" t="s">
        <v>47</v>
      </c>
      <c r="BG31" s="153">
        <f t="shared" si="1"/>
        <v>1</v>
      </c>
      <c r="BI31" s="46" t="s">
        <v>46</v>
      </c>
      <c r="BK31" s="46" t="s">
        <v>288</v>
      </c>
      <c r="BL31" t="s">
        <v>55</v>
      </c>
      <c r="BM31" t="s">
        <v>56</v>
      </c>
      <c r="BO31" s="50" t="s">
        <v>99</v>
      </c>
      <c r="BP31" s="50" t="s">
        <v>99</v>
      </c>
      <c r="BR31" s="153">
        <f t="shared" si="4"/>
        <v>1</v>
      </c>
      <c r="BS31" s="49" t="s">
        <v>47</v>
      </c>
      <c r="BW31" s="49" t="s">
        <v>288</v>
      </c>
      <c r="BX31" s="6" t="s">
        <v>99</v>
      </c>
      <c r="CA31" s="153">
        <f t="shared" si="5"/>
        <v>1</v>
      </c>
      <c r="CB31" t="s">
        <v>47</v>
      </c>
      <c r="CD31" t="s">
        <v>46</v>
      </c>
      <c r="CF31" t="s">
        <v>49</v>
      </c>
      <c r="CG31" t="s">
        <v>289</v>
      </c>
      <c r="CK31" s="153" t="str">
        <f t="shared" si="6"/>
        <v/>
      </c>
      <c r="CO31" s="62" t="s">
        <v>48</v>
      </c>
      <c r="CP31" s="62" t="s">
        <v>49</v>
      </c>
      <c r="CQ31" s="62" t="s">
        <v>290</v>
      </c>
      <c r="CU31" s="153" t="str">
        <f t="shared" si="7"/>
        <v/>
      </c>
      <c r="CZ31" t="s">
        <v>49</v>
      </c>
      <c r="DA31" t="s">
        <v>288</v>
      </c>
      <c r="DB31" t="s">
        <v>69</v>
      </c>
      <c r="DD31" t="s">
        <v>69</v>
      </c>
      <c r="DF31" t="s">
        <v>291</v>
      </c>
      <c r="DG31" t="s">
        <v>292</v>
      </c>
      <c r="DI31" t="s">
        <v>293</v>
      </c>
      <c r="DJ31" t="s">
        <v>294</v>
      </c>
      <c r="DK31" t="s">
        <v>295</v>
      </c>
      <c r="DL31" s="153" t="s">
        <v>108</v>
      </c>
      <c r="DN31" t="s">
        <v>506</v>
      </c>
      <c r="DO31">
        <v>1</v>
      </c>
    </row>
    <row r="32" spans="1:119">
      <c r="B32" s="103">
        <v>114012799368</v>
      </c>
      <c r="C32">
        <v>420113149</v>
      </c>
      <c r="D32" s="1">
        <v>44669.509421296294</v>
      </c>
      <c r="E32" s="1">
        <v>44669.514178240737</v>
      </c>
      <c r="F32" t="s">
        <v>296</v>
      </c>
      <c r="K32" t="s">
        <v>25</v>
      </c>
      <c r="L32" t="s">
        <v>26</v>
      </c>
      <c r="N32">
        <v>1015</v>
      </c>
      <c r="O32" s="6">
        <v>1015</v>
      </c>
      <c r="P32" t="s">
        <v>31</v>
      </c>
      <c r="Q32" t="s">
        <v>297</v>
      </c>
      <c r="V32" s="153" t="str">
        <f t="shared" si="2"/>
        <v/>
      </c>
      <c r="X32" s="16" t="s">
        <v>37</v>
      </c>
      <c r="Z32" s="153">
        <f t="shared" si="3"/>
        <v>2</v>
      </c>
      <c r="AA32" s="36"/>
      <c r="AB32" s="36"/>
      <c r="AC32" s="36"/>
      <c r="AD32" s="36" t="str">
        <f t="shared" si="8"/>
        <v/>
      </c>
      <c r="AE32" s="36" t="s">
        <v>44</v>
      </c>
      <c r="AF32" s="36"/>
      <c r="AG32" s="36" t="s">
        <v>46</v>
      </c>
      <c r="AH32" s="36"/>
      <c r="AI32" s="21"/>
      <c r="AJ32" s="21"/>
      <c r="AL32" s="153" t="str">
        <f t="shared" si="9"/>
        <v/>
      </c>
      <c r="AM32" s="21" t="s">
        <v>44</v>
      </c>
      <c r="AO32" s="21" t="s">
        <v>46</v>
      </c>
      <c r="AQ32" s="24"/>
      <c r="AT32" s="153" t="str">
        <f t="shared" si="0"/>
        <v/>
      </c>
      <c r="AU32" s="24" t="s">
        <v>47</v>
      </c>
      <c r="AV32" s="24" t="s">
        <v>46</v>
      </c>
      <c r="AW32" s="24" t="s">
        <v>48</v>
      </c>
      <c r="AZ32" t="s">
        <v>50</v>
      </c>
      <c r="BA32" t="s">
        <v>51</v>
      </c>
      <c r="BF32" s="46" t="s">
        <v>47</v>
      </c>
      <c r="BG32" s="153" t="str">
        <f t="shared" si="1"/>
        <v/>
      </c>
      <c r="BI32" s="46" t="s">
        <v>46</v>
      </c>
      <c r="BL32" t="s">
        <v>55</v>
      </c>
      <c r="BM32" t="s">
        <v>56</v>
      </c>
      <c r="BR32" s="153" t="str">
        <f t="shared" si="4"/>
        <v/>
      </c>
      <c r="BS32" s="49" t="s">
        <v>47</v>
      </c>
      <c r="BU32" s="49" t="s">
        <v>46</v>
      </c>
      <c r="CA32" s="153" t="str">
        <f t="shared" si="5"/>
        <v/>
      </c>
      <c r="CB32" t="s">
        <v>47</v>
      </c>
      <c r="CD32" t="s">
        <v>46</v>
      </c>
      <c r="CE32" t="s">
        <v>48</v>
      </c>
      <c r="CK32" s="153" t="str">
        <f t="shared" si="6"/>
        <v/>
      </c>
      <c r="CL32" s="62" t="s">
        <v>47</v>
      </c>
      <c r="CN32" s="62" t="s">
        <v>46</v>
      </c>
      <c r="CO32" s="62" t="s">
        <v>48</v>
      </c>
      <c r="CU32" s="153" t="str">
        <f t="shared" si="7"/>
        <v/>
      </c>
      <c r="CV32" t="s">
        <v>47</v>
      </c>
      <c r="CX32" t="s">
        <v>46</v>
      </c>
      <c r="CY32" t="s">
        <v>48</v>
      </c>
      <c r="DB32" t="s">
        <v>58</v>
      </c>
      <c r="DC32" t="s">
        <v>298</v>
      </c>
      <c r="DD32" t="s">
        <v>69</v>
      </c>
      <c r="DF32">
        <v>20</v>
      </c>
      <c r="DI32" t="s">
        <v>299</v>
      </c>
      <c r="DJ32" t="s">
        <v>300</v>
      </c>
      <c r="DK32" t="e">
        <v>#N/A</v>
      </c>
      <c r="DL32" s="153" t="s">
        <v>96</v>
      </c>
      <c r="DN32">
        <v>1</v>
      </c>
    </row>
    <row r="33" spans="2:119">
      <c r="B33" s="103">
        <v>114012797470</v>
      </c>
      <c r="C33">
        <v>420113149</v>
      </c>
      <c r="D33" s="1">
        <v>44669.510335648149</v>
      </c>
      <c r="E33" s="1">
        <v>44669.511944444443</v>
      </c>
      <c r="F33" t="s">
        <v>301</v>
      </c>
      <c r="K33" t="s">
        <v>25</v>
      </c>
      <c r="L33" t="s">
        <v>26</v>
      </c>
      <c r="M33" t="s">
        <v>27</v>
      </c>
      <c r="N33">
        <v>2200</v>
      </c>
      <c r="O33">
        <v>1700</v>
      </c>
      <c r="P33" t="s">
        <v>69</v>
      </c>
      <c r="R33" s="16" t="s">
        <v>32</v>
      </c>
      <c r="V33" s="153">
        <f t="shared" si="2"/>
        <v>1</v>
      </c>
      <c r="W33" s="16" t="s">
        <v>36</v>
      </c>
      <c r="X33" s="16" t="s">
        <v>37</v>
      </c>
      <c r="Z33" s="153">
        <f t="shared" si="3"/>
        <v>1</v>
      </c>
      <c r="AA33" s="36" t="s">
        <v>40</v>
      </c>
      <c r="AB33" s="36" t="s">
        <v>41</v>
      </c>
      <c r="AC33" s="36" t="s">
        <v>42</v>
      </c>
      <c r="AD33" s="36">
        <f t="shared" si="8"/>
        <v>1</v>
      </c>
      <c r="AE33" s="36" t="s">
        <v>44</v>
      </c>
      <c r="AF33" s="36"/>
      <c r="AG33" s="36"/>
      <c r="AH33" s="36"/>
      <c r="AI33" s="21" t="s">
        <v>40</v>
      </c>
      <c r="AJ33" s="21" t="s">
        <v>41</v>
      </c>
      <c r="AK33" s="21" t="s">
        <v>42</v>
      </c>
      <c r="AL33" s="153">
        <f t="shared" si="9"/>
        <v>1</v>
      </c>
      <c r="AM33" s="21" t="s">
        <v>44</v>
      </c>
      <c r="AQ33" s="24" t="s">
        <v>40</v>
      </c>
      <c r="AR33" s="24" t="s">
        <v>41</v>
      </c>
      <c r="AS33" s="24" t="s">
        <v>42</v>
      </c>
      <c r="AT33" s="153">
        <f t="shared" si="0"/>
        <v>1</v>
      </c>
      <c r="AU33" s="24" t="s">
        <v>47</v>
      </c>
      <c r="AW33" s="24" t="s">
        <v>48</v>
      </c>
      <c r="AX33" s="24" t="s">
        <v>49</v>
      </c>
      <c r="AZ33" t="s">
        <v>50</v>
      </c>
      <c r="BA33" t="s">
        <v>51</v>
      </c>
      <c r="BC33" s="46" t="s">
        <v>40</v>
      </c>
      <c r="BD33" s="46" t="s">
        <v>41</v>
      </c>
      <c r="BE33" s="46" t="s">
        <v>42</v>
      </c>
      <c r="BF33" s="46" t="s">
        <v>47</v>
      </c>
      <c r="BG33" s="153">
        <f t="shared" si="1"/>
        <v>1</v>
      </c>
      <c r="BJ33" s="46" t="s">
        <v>54</v>
      </c>
      <c r="BL33" t="s">
        <v>55</v>
      </c>
      <c r="BM33" t="s">
        <v>56</v>
      </c>
      <c r="BO33" s="49" t="s">
        <v>40</v>
      </c>
      <c r="BP33" s="49" t="s">
        <v>41</v>
      </c>
      <c r="BQ33" s="49" t="s">
        <v>42</v>
      </c>
      <c r="BR33" s="153">
        <f t="shared" si="4"/>
        <v>1</v>
      </c>
      <c r="BS33" s="49" t="s">
        <v>47</v>
      </c>
      <c r="BV33" s="49" t="s">
        <v>54</v>
      </c>
      <c r="BX33" t="s">
        <v>40</v>
      </c>
      <c r="BY33" t="s">
        <v>41</v>
      </c>
      <c r="BZ33" t="s">
        <v>42</v>
      </c>
      <c r="CA33" s="153">
        <f t="shared" si="5"/>
        <v>1</v>
      </c>
      <c r="CB33" t="s">
        <v>47</v>
      </c>
      <c r="CE33" t="s">
        <v>48</v>
      </c>
      <c r="CF33" t="s">
        <v>49</v>
      </c>
      <c r="CH33" s="62" t="s">
        <v>40</v>
      </c>
      <c r="CI33" s="62" t="s">
        <v>41</v>
      </c>
      <c r="CJ33" s="62" t="s">
        <v>42</v>
      </c>
      <c r="CK33" s="153">
        <f t="shared" si="6"/>
        <v>1</v>
      </c>
      <c r="CL33" s="62" t="s">
        <v>47</v>
      </c>
      <c r="CO33" s="62" t="s">
        <v>48</v>
      </c>
      <c r="CP33" s="62" t="s">
        <v>49</v>
      </c>
      <c r="CR33" t="s">
        <v>40</v>
      </c>
      <c r="CS33" t="s">
        <v>41</v>
      </c>
      <c r="CT33" t="s">
        <v>42</v>
      </c>
      <c r="CU33" s="153">
        <f t="shared" si="7"/>
        <v>1</v>
      </c>
      <c r="CV33" t="s">
        <v>47</v>
      </c>
      <c r="CY33" t="s">
        <v>48</v>
      </c>
      <c r="CZ33" t="s">
        <v>49</v>
      </c>
      <c r="DB33" t="s">
        <v>69</v>
      </c>
      <c r="DD33" t="s">
        <v>69</v>
      </c>
      <c r="DF33">
        <v>42</v>
      </c>
      <c r="DI33" t="s">
        <v>302</v>
      </c>
      <c r="DJ33" t="s">
        <v>303</v>
      </c>
      <c r="DK33" t="e">
        <v>#N/A</v>
      </c>
      <c r="DL33" s="153" t="s">
        <v>96</v>
      </c>
      <c r="DN33">
        <v>1</v>
      </c>
    </row>
    <row r="34" spans="2:119">
      <c r="B34" s="103">
        <v>114006660276</v>
      </c>
      <c r="C34">
        <v>420113149</v>
      </c>
      <c r="D34" s="1">
        <v>44656.701006944444</v>
      </c>
      <c r="E34" s="1">
        <v>44669.506851851853</v>
      </c>
      <c r="F34" t="s">
        <v>304</v>
      </c>
      <c r="K34" t="s">
        <v>25</v>
      </c>
      <c r="L34" t="s">
        <v>26</v>
      </c>
      <c r="N34">
        <v>400</v>
      </c>
      <c r="O34">
        <v>20</v>
      </c>
      <c r="P34" t="s">
        <v>31</v>
      </c>
      <c r="Q34" t="s">
        <v>305</v>
      </c>
      <c r="V34" s="153" t="str">
        <f t="shared" si="2"/>
        <v/>
      </c>
      <c r="W34" s="17" t="s">
        <v>99</v>
      </c>
      <c r="Y34" s="16" t="s">
        <v>306</v>
      </c>
      <c r="Z34" s="153">
        <f t="shared" si="3"/>
        <v>1</v>
      </c>
      <c r="AA34" s="36"/>
      <c r="AB34" s="36"/>
      <c r="AC34" s="36"/>
      <c r="AD34" s="36" t="str">
        <f t="shared" si="8"/>
        <v/>
      </c>
      <c r="AE34" s="36" t="s">
        <v>44</v>
      </c>
      <c r="AF34" s="36"/>
      <c r="AG34" s="36" t="s">
        <v>46</v>
      </c>
      <c r="AH34" s="36"/>
      <c r="AI34" s="21"/>
      <c r="AJ34" s="21"/>
      <c r="AL34" s="153" t="str">
        <f t="shared" si="9"/>
        <v/>
      </c>
      <c r="AM34" s="21" t="s">
        <v>44</v>
      </c>
      <c r="AO34" s="21" t="s">
        <v>46</v>
      </c>
      <c r="AQ34" s="24"/>
      <c r="AT34" s="153" t="str">
        <f t="shared" si="0"/>
        <v/>
      </c>
      <c r="AU34" s="24" t="s">
        <v>47</v>
      </c>
      <c r="AV34" s="24" t="s">
        <v>46</v>
      </c>
      <c r="AZ34" t="s">
        <v>50</v>
      </c>
      <c r="BF34" s="46" t="s">
        <v>47</v>
      </c>
      <c r="BG34" s="153" t="str">
        <f t="shared" si="1"/>
        <v/>
      </c>
      <c r="BI34" s="46" t="s">
        <v>46</v>
      </c>
      <c r="BN34" t="s">
        <v>57</v>
      </c>
      <c r="BR34" s="153" t="str">
        <f t="shared" si="4"/>
        <v/>
      </c>
      <c r="CA34" s="153" t="str">
        <f t="shared" si="5"/>
        <v/>
      </c>
      <c r="CB34" t="s">
        <v>47</v>
      </c>
      <c r="CC34" t="s">
        <v>53</v>
      </c>
      <c r="CD34" t="s">
        <v>46</v>
      </c>
      <c r="CK34" s="153" t="str">
        <f t="shared" si="6"/>
        <v/>
      </c>
      <c r="CL34" s="62" t="s">
        <v>47</v>
      </c>
      <c r="CM34" s="62" t="s">
        <v>53</v>
      </c>
      <c r="CN34" s="62" t="s">
        <v>46</v>
      </c>
      <c r="CU34" s="153" t="str">
        <f t="shared" si="7"/>
        <v/>
      </c>
      <c r="CV34" t="s">
        <v>47</v>
      </c>
      <c r="CW34" t="s">
        <v>53</v>
      </c>
      <c r="CX34" t="s">
        <v>46</v>
      </c>
      <c r="DB34" t="s">
        <v>69</v>
      </c>
      <c r="DD34" t="s">
        <v>69</v>
      </c>
      <c r="DF34" t="s">
        <v>307</v>
      </c>
      <c r="DG34" t="s">
        <v>308</v>
      </c>
      <c r="DI34" t="s">
        <v>309</v>
      </c>
      <c r="DJ34" t="s">
        <v>310</v>
      </c>
      <c r="DK34" t="s">
        <v>311</v>
      </c>
      <c r="DL34" s="153" t="s">
        <v>108</v>
      </c>
      <c r="DN34" t="s">
        <v>506</v>
      </c>
      <c r="DO34">
        <v>1</v>
      </c>
    </row>
    <row r="35" spans="2:119">
      <c r="B35" s="103">
        <v>114012748207</v>
      </c>
      <c r="C35">
        <v>420113149</v>
      </c>
      <c r="D35" s="1">
        <v>44669.452430555553</v>
      </c>
      <c r="E35" s="1">
        <v>44669.455995370372</v>
      </c>
      <c r="F35" t="s">
        <v>312</v>
      </c>
      <c r="K35" t="s">
        <v>25</v>
      </c>
      <c r="L35" t="s">
        <v>26</v>
      </c>
      <c r="N35">
        <v>95</v>
      </c>
      <c r="O35">
        <v>7</v>
      </c>
      <c r="P35" t="s">
        <v>69</v>
      </c>
      <c r="V35" s="153" t="str">
        <f t="shared" si="2"/>
        <v/>
      </c>
      <c r="W35" s="16" t="s">
        <v>36</v>
      </c>
      <c r="X35" s="16" t="s">
        <v>37</v>
      </c>
      <c r="Z35" s="153">
        <f t="shared" si="3"/>
        <v>1</v>
      </c>
      <c r="AA35" s="37" t="s">
        <v>99</v>
      </c>
      <c r="AB35" s="36"/>
      <c r="AC35" s="36"/>
      <c r="AD35" s="36">
        <f t="shared" si="8"/>
        <v>1</v>
      </c>
      <c r="AE35" s="36" t="s">
        <v>44</v>
      </c>
      <c r="AF35" s="36"/>
      <c r="AG35" s="36"/>
      <c r="AH35" s="36" t="s">
        <v>313</v>
      </c>
      <c r="AI35" s="22" t="s">
        <v>99</v>
      </c>
      <c r="AJ35" s="21"/>
      <c r="AL35" s="153">
        <f t="shared" si="9"/>
        <v>1</v>
      </c>
      <c r="AP35" s="21" t="s">
        <v>314</v>
      </c>
      <c r="AQ35" s="38" t="s">
        <v>99</v>
      </c>
      <c r="AT35" s="153">
        <f t="shared" si="0"/>
        <v>1</v>
      </c>
      <c r="AY35" s="24" t="s">
        <v>314</v>
      </c>
      <c r="AZ35" t="s">
        <v>50</v>
      </c>
      <c r="BC35" s="47" t="s">
        <v>99</v>
      </c>
      <c r="BG35" s="153">
        <f t="shared" si="1"/>
        <v>1</v>
      </c>
      <c r="BJ35" s="46" t="s">
        <v>54</v>
      </c>
      <c r="BK35" s="46" t="s">
        <v>314</v>
      </c>
      <c r="BN35" t="s">
        <v>57</v>
      </c>
      <c r="BR35" s="153" t="str">
        <f t="shared" si="4"/>
        <v/>
      </c>
      <c r="BX35" s="6" t="s">
        <v>99</v>
      </c>
      <c r="CA35" s="153">
        <f t="shared" si="5"/>
        <v>1</v>
      </c>
      <c r="CB35" t="s">
        <v>47</v>
      </c>
      <c r="CG35" t="s">
        <v>314</v>
      </c>
      <c r="CK35" s="153" t="str">
        <f t="shared" si="6"/>
        <v/>
      </c>
      <c r="CU35" s="153" t="str">
        <f t="shared" si="7"/>
        <v/>
      </c>
      <c r="DA35" s="6" t="s">
        <v>315</v>
      </c>
      <c r="DB35" t="s">
        <v>58</v>
      </c>
      <c r="DC35" t="s">
        <v>316</v>
      </c>
      <c r="DD35" t="s">
        <v>69</v>
      </c>
      <c r="DF35">
        <v>31</v>
      </c>
      <c r="DG35">
        <v>109</v>
      </c>
      <c r="DI35" t="s">
        <v>317</v>
      </c>
      <c r="DJ35" s="3" t="s">
        <v>318</v>
      </c>
      <c r="DK35" t="s">
        <v>319</v>
      </c>
      <c r="DL35" s="153" t="s">
        <v>108</v>
      </c>
      <c r="DN35" t="s">
        <v>506</v>
      </c>
      <c r="DO35">
        <v>1</v>
      </c>
    </row>
    <row r="36" spans="2:119">
      <c r="B36" s="103">
        <v>114011899965</v>
      </c>
      <c r="C36">
        <v>420113149</v>
      </c>
      <c r="D36" s="1">
        <v>44666.40693287037</v>
      </c>
      <c r="E36" s="1">
        <v>44666.425995370373</v>
      </c>
      <c r="F36" t="s">
        <v>320</v>
      </c>
      <c r="K36" t="s">
        <v>25</v>
      </c>
      <c r="L36" t="s">
        <v>26</v>
      </c>
      <c r="M36" t="s">
        <v>27</v>
      </c>
      <c r="N36">
        <v>30000</v>
      </c>
      <c r="O36">
        <v>7669</v>
      </c>
      <c r="P36" t="s">
        <v>31</v>
      </c>
      <c r="Q36" t="s">
        <v>321</v>
      </c>
      <c r="U36" s="16" t="s">
        <v>35</v>
      </c>
      <c r="V36" s="153">
        <f t="shared" si="2"/>
        <v>4</v>
      </c>
      <c r="Y36" s="16" t="s">
        <v>322</v>
      </c>
      <c r="Z36" s="153" t="str">
        <f t="shared" si="3"/>
        <v/>
      </c>
      <c r="AA36" s="36" t="s">
        <v>40</v>
      </c>
      <c r="AB36" s="36" t="s">
        <v>41</v>
      </c>
      <c r="AC36" s="36" t="s">
        <v>42</v>
      </c>
      <c r="AD36" s="36">
        <f t="shared" si="8"/>
        <v>1</v>
      </c>
      <c r="AE36" s="36" t="s">
        <v>44</v>
      </c>
      <c r="AF36" s="36"/>
      <c r="AG36" s="36" t="s">
        <v>46</v>
      </c>
      <c r="AH36" s="36" t="s">
        <v>323</v>
      </c>
      <c r="AI36" s="21" t="s">
        <v>40</v>
      </c>
      <c r="AJ36" s="21" t="s">
        <v>41</v>
      </c>
      <c r="AK36" s="21" t="s">
        <v>42</v>
      </c>
      <c r="AL36" s="153">
        <f t="shared" si="9"/>
        <v>1</v>
      </c>
      <c r="AM36" s="21" t="s">
        <v>44</v>
      </c>
      <c r="AQ36" s="24" t="s">
        <v>40</v>
      </c>
      <c r="AR36" s="24" t="s">
        <v>41</v>
      </c>
      <c r="AS36" s="24" t="s">
        <v>42</v>
      </c>
      <c r="AT36" s="153">
        <f t="shared" si="0"/>
        <v>1</v>
      </c>
      <c r="AU36" s="24" t="s">
        <v>47</v>
      </c>
      <c r="AY36" s="24" t="s">
        <v>324</v>
      </c>
      <c r="BB36" t="s">
        <v>52</v>
      </c>
      <c r="BG36" s="153" t="str">
        <f t="shared" si="1"/>
        <v/>
      </c>
      <c r="BK36" s="46" t="s">
        <v>325</v>
      </c>
      <c r="BN36" t="s">
        <v>57</v>
      </c>
      <c r="BR36" s="153" t="str">
        <f t="shared" si="4"/>
        <v/>
      </c>
      <c r="BX36" t="s">
        <v>40</v>
      </c>
      <c r="BY36" t="s">
        <v>41</v>
      </c>
      <c r="BZ36" t="s">
        <v>42</v>
      </c>
      <c r="CA36" s="153">
        <f t="shared" si="5"/>
        <v>1</v>
      </c>
      <c r="CB36" t="s">
        <v>47</v>
      </c>
      <c r="CH36" s="62" t="s">
        <v>40</v>
      </c>
      <c r="CI36" s="62" t="s">
        <v>41</v>
      </c>
      <c r="CJ36" s="62" t="s">
        <v>42</v>
      </c>
      <c r="CK36" s="153">
        <f t="shared" si="6"/>
        <v>1</v>
      </c>
      <c r="CL36" s="62" t="s">
        <v>47</v>
      </c>
      <c r="CU36" s="153" t="str">
        <f t="shared" si="7"/>
        <v/>
      </c>
      <c r="DA36" t="s">
        <v>326</v>
      </c>
      <c r="DB36" t="s">
        <v>58</v>
      </c>
      <c r="DC36" t="s">
        <v>327</v>
      </c>
      <c r="DD36" t="s">
        <v>58</v>
      </c>
      <c r="DE36" t="s">
        <v>328</v>
      </c>
      <c r="DF36" t="s">
        <v>329</v>
      </c>
      <c r="DI36" t="s">
        <v>330</v>
      </c>
      <c r="DJ36" t="s">
        <v>331</v>
      </c>
      <c r="DK36" t="s">
        <v>332</v>
      </c>
      <c r="DL36" s="153" t="s">
        <v>96</v>
      </c>
      <c r="DN36">
        <v>1</v>
      </c>
    </row>
    <row r="37" spans="2:119">
      <c r="B37" s="103">
        <v>114011866402</v>
      </c>
      <c r="C37">
        <v>420113149</v>
      </c>
      <c r="D37" s="1">
        <v>44666.35019675926</v>
      </c>
      <c r="E37" s="1">
        <v>44666.357210648152</v>
      </c>
      <c r="F37" t="s">
        <v>333</v>
      </c>
      <c r="K37" t="s">
        <v>25</v>
      </c>
      <c r="L37" t="s">
        <v>26</v>
      </c>
      <c r="M37" t="s">
        <v>27</v>
      </c>
      <c r="N37">
        <v>1200</v>
      </c>
      <c r="O37">
        <v>1200</v>
      </c>
      <c r="P37" t="s">
        <v>31</v>
      </c>
      <c r="Q37" t="s">
        <v>334</v>
      </c>
      <c r="R37" s="16" t="s">
        <v>32</v>
      </c>
      <c r="T37" s="16" t="s">
        <v>34</v>
      </c>
      <c r="V37" s="153">
        <f t="shared" si="2"/>
        <v>1</v>
      </c>
      <c r="W37" s="16" t="s">
        <v>36</v>
      </c>
      <c r="X37" s="16" t="s">
        <v>37</v>
      </c>
      <c r="Z37" s="153">
        <f t="shared" si="3"/>
        <v>1</v>
      </c>
      <c r="AA37" s="36" t="s">
        <v>40</v>
      </c>
      <c r="AB37" s="36" t="s">
        <v>41</v>
      </c>
      <c r="AC37" s="36"/>
      <c r="AD37" s="36">
        <f t="shared" si="8"/>
        <v>1</v>
      </c>
      <c r="AE37" s="36" t="s">
        <v>44</v>
      </c>
      <c r="AF37" s="36"/>
      <c r="AG37" s="36" t="s">
        <v>46</v>
      </c>
      <c r="AH37" s="36"/>
      <c r="AI37" s="21" t="s">
        <v>40</v>
      </c>
      <c r="AJ37" s="21" t="s">
        <v>41</v>
      </c>
      <c r="AL37" s="153">
        <f t="shared" si="9"/>
        <v>1</v>
      </c>
      <c r="AM37" s="21" t="s">
        <v>44</v>
      </c>
      <c r="AO37" s="21" t="s">
        <v>46</v>
      </c>
      <c r="AQ37" s="24" t="s">
        <v>40</v>
      </c>
      <c r="AR37" s="24" t="s">
        <v>41</v>
      </c>
      <c r="AT37" s="153">
        <f t="shared" si="0"/>
        <v>1</v>
      </c>
      <c r="AU37" s="24" t="s">
        <v>47</v>
      </c>
      <c r="AZ37" t="s">
        <v>50</v>
      </c>
      <c r="BA37" t="s">
        <v>51</v>
      </c>
      <c r="BC37" s="46" t="s">
        <v>40</v>
      </c>
      <c r="BD37" s="46" t="s">
        <v>41</v>
      </c>
      <c r="BF37" s="46" t="s">
        <v>47</v>
      </c>
      <c r="BG37" s="153">
        <f t="shared" si="1"/>
        <v>1</v>
      </c>
      <c r="BN37" t="s">
        <v>57</v>
      </c>
      <c r="BR37" s="153" t="str">
        <f t="shared" si="4"/>
        <v/>
      </c>
      <c r="BX37" t="s">
        <v>40</v>
      </c>
      <c r="CA37" s="153">
        <f t="shared" si="5"/>
        <v>1</v>
      </c>
      <c r="CB37" t="s">
        <v>47</v>
      </c>
      <c r="CH37" s="62" t="s">
        <v>40</v>
      </c>
      <c r="CK37" s="153">
        <f t="shared" si="6"/>
        <v>1</v>
      </c>
      <c r="CL37" s="62" t="s">
        <v>47</v>
      </c>
      <c r="CR37" t="s">
        <v>40</v>
      </c>
      <c r="CU37" s="153">
        <f t="shared" si="7"/>
        <v>1</v>
      </c>
      <c r="CV37" t="s">
        <v>47</v>
      </c>
      <c r="DB37" t="s">
        <v>58</v>
      </c>
      <c r="DC37" t="s">
        <v>335</v>
      </c>
      <c r="DD37" t="s">
        <v>69</v>
      </c>
      <c r="DF37">
        <v>21</v>
      </c>
      <c r="DI37" t="s">
        <v>336</v>
      </c>
      <c r="DJ37" t="s">
        <v>337</v>
      </c>
      <c r="DK37" t="s">
        <v>338</v>
      </c>
      <c r="DL37" s="153" t="s">
        <v>96</v>
      </c>
      <c r="DN37">
        <v>1</v>
      </c>
    </row>
    <row r="38" spans="2:119">
      <c r="B38" s="103">
        <v>114011582305</v>
      </c>
      <c r="C38">
        <v>420113149</v>
      </c>
      <c r="D38" s="1">
        <v>44665.637974537036</v>
      </c>
      <c r="E38" s="1">
        <v>44665.642384259256</v>
      </c>
      <c r="F38" t="s">
        <v>339</v>
      </c>
      <c r="K38" t="s">
        <v>25</v>
      </c>
      <c r="L38" t="s">
        <v>26</v>
      </c>
      <c r="N38" t="s">
        <v>340</v>
      </c>
      <c r="O38">
        <v>30</v>
      </c>
      <c r="P38" t="s">
        <v>69</v>
      </c>
      <c r="R38" s="16" t="s">
        <v>32</v>
      </c>
      <c r="V38" s="153">
        <f t="shared" si="2"/>
        <v>1</v>
      </c>
      <c r="Z38" s="153" t="str">
        <f t="shared" si="3"/>
        <v/>
      </c>
      <c r="AA38" s="36"/>
      <c r="AB38" s="36"/>
      <c r="AC38" s="36"/>
      <c r="AD38" s="36" t="str">
        <f t="shared" si="8"/>
        <v/>
      </c>
      <c r="AE38" s="36" t="s">
        <v>44</v>
      </c>
      <c r="AF38" s="36"/>
      <c r="AG38" s="36" t="s">
        <v>46</v>
      </c>
      <c r="AH38" s="36" t="s">
        <v>341</v>
      </c>
      <c r="AI38" s="21"/>
      <c r="AJ38" s="21"/>
      <c r="AL38" s="153" t="str">
        <f t="shared" si="9"/>
        <v/>
      </c>
      <c r="AM38" s="21" t="s">
        <v>44</v>
      </c>
      <c r="AO38" s="21" t="s">
        <v>46</v>
      </c>
      <c r="AP38" s="21" t="s">
        <v>342</v>
      </c>
      <c r="AQ38" s="24"/>
      <c r="AT38" s="153" t="str">
        <f t="shared" si="0"/>
        <v/>
      </c>
      <c r="AU38" s="24" t="s">
        <v>47</v>
      </c>
      <c r="AV38" s="24" t="s">
        <v>46</v>
      </c>
      <c r="AY38" s="24" t="s">
        <v>343</v>
      </c>
      <c r="AZ38" t="s">
        <v>50</v>
      </c>
      <c r="BF38" s="46" t="s">
        <v>47</v>
      </c>
      <c r="BG38" s="153" t="str">
        <f t="shared" si="1"/>
        <v/>
      </c>
      <c r="BK38" s="46" t="s">
        <v>344</v>
      </c>
      <c r="BL38" t="s">
        <v>55</v>
      </c>
      <c r="BR38" s="153" t="str">
        <f t="shared" si="4"/>
        <v/>
      </c>
      <c r="BS38" s="49" t="s">
        <v>47</v>
      </c>
      <c r="BW38" s="49" t="s">
        <v>345</v>
      </c>
      <c r="CA38" s="153" t="str">
        <f t="shared" si="5"/>
        <v/>
      </c>
      <c r="CB38" t="s">
        <v>47</v>
      </c>
      <c r="CG38" t="s">
        <v>346</v>
      </c>
      <c r="CK38" s="153" t="str">
        <f t="shared" si="6"/>
        <v/>
      </c>
      <c r="CL38" s="62" t="s">
        <v>47</v>
      </c>
      <c r="CQ38" s="62" t="s">
        <v>346</v>
      </c>
      <c r="CU38" s="153" t="str">
        <f t="shared" si="7"/>
        <v/>
      </c>
      <c r="CV38" t="s">
        <v>47</v>
      </c>
      <c r="DA38" t="s">
        <v>347</v>
      </c>
      <c r="DB38" t="s">
        <v>69</v>
      </c>
      <c r="DD38" t="s">
        <v>69</v>
      </c>
      <c r="DG38" t="s">
        <v>348</v>
      </c>
      <c r="DI38" t="s">
        <v>349</v>
      </c>
      <c r="DJ38" t="s">
        <v>350</v>
      </c>
      <c r="DK38" s="25" t="s">
        <v>351</v>
      </c>
      <c r="DL38" s="153" t="s">
        <v>108</v>
      </c>
      <c r="DN38" t="s">
        <v>506</v>
      </c>
      <c r="DO38">
        <v>1</v>
      </c>
    </row>
    <row r="39" spans="2:119">
      <c r="B39" s="103">
        <v>114010976083</v>
      </c>
      <c r="C39">
        <v>420113149</v>
      </c>
      <c r="D39" s="1">
        <v>44664.616932870369</v>
      </c>
      <c r="E39" s="1">
        <v>44664.62190972222</v>
      </c>
      <c r="F39" t="s">
        <v>352</v>
      </c>
      <c r="K39" t="s">
        <v>25</v>
      </c>
      <c r="L39" t="s">
        <v>26</v>
      </c>
      <c r="N39" t="s">
        <v>353</v>
      </c>
      <c r="O39" t="s">
        <v>354</v>
      </c>
      <c r="P39" t="s">
        <v>69</v>
      </c>
      <c r="V39" s="153" t="str">
        <f t="shared" si="2"/>
        <v/>
      </c>
      <c r="X39" s="17" t="s">
        <v>99</v>
      </c>
      <c r="Y39" s="16" t="s">
        <v>355</v>
      </c>
      <c r="Z39" s="153">
        <f t="shared" si="3"/>
        <v>2</v>
      </c>
      <c r="AA39" s="36" t="s">
        <v>40</v>
      </c>
      <c r="AB39" s="36"/>
      <c r="AC39" s="36" t="s">
        <v>42</v>
      </c>
      <c r="AD39" s="36">
        <f t="shared" si="8"/>
        <v>1</v>
      </c>
      <c r="AE39" s="36"/>
      <c r="AF39" s="36"/>
      <c r="AG39" s="36" t="s">
        <v>46</v>
      </c>
      <c r="AH39" s="36"/>
      <c r="AI39" s="21" t="s">
        <v>40</v>
      </c>
      <c r="AJ39" s="21"/>
      <c r="AK39" s="21" t="s">
        <v>42</v>
      </c>
      <c r="AL39" s="153">
        <f t="shared" si="9"/>
        <v>1</v>
      </c>
      <c r="AM39" s="21" t="s">
        <v>44</v>
      </c>
      <c r="AO39" s="21" t="s">
        <v>46</v>
      </c>
      <c r="AQ39" s="24" t="s">
        <v>40</v>
      </c>
      <c r="AS39" s="24" t="s">
        <v>42</v>
      </c>
      <c r="AT39" s="153">
        <f t="shared" si="0"/>
        <v>1</v>
      </c>
      <c r="AU39" s="24" t="s">
        <v>47</v>
      </c>
      <c r="AV39" s="24" t="s">
        <v>46</v>
      </c>
      <c r="BB39" t="s">
        <v>52</v>
      </c>
      <c r="BG39" s="153" t="str">
        <f t="shared" si="1"/>
        <v/>
      </c>
      <c r="BN39" t="s">
        <v>57</v>
      </c>
      <c r="BR39" s="153" t="str">
        <f t="shared" si="4"/>
        <v/>
      </c>
      <c r="BX39" t="s">
        <v>40</v>
      </c>
      <c r="BZ39" t="s">
        <v>42</v>
      </c>
      <c r="CA39" s="153">
        <f t="shared" si="5"/>
        <v>1</v>
      </c>
      <c r="CD39" t="s">
        <v>46</v>
      </c>
      <c r="CH39" s="62" t="s">
        <v>40</v>
      </c>
      <c r="CJ39" s="62" t="s">
        <v>42</v>
      </c>
      <c r="CK39" s="153">
        <f t="shared" si="6"/>
        <v>1</v>
      </c>
      <c r="CL39" s="62" t="s">
        <v>47</v>
      </c>
      <c r="CR39" t="s">
        <v>40</v>
      </c>
      <c r="CT39" t="s">
        <v>42</v>
      </c>
      <c r="CU39" s="153">
        <f t="shared" si="7"/>
        <v>1</v>
      </c>
      <c r="CV39" t="s">
        <v>47</v>
      </c>
      <c r="DB39" t="s">
        <v>58</v>
      </c>
      <c r="DC39" t="s">
        <v>356</v>
      </c>
      <c r="DD39" t="s">
        <v>69</v>
      </c>
      <c r="DF39">
        <v>35</v>
      </c>
      <c r="DG39" t="s">
        <v>357</v>
      </c>
      <c r="DI39" t="s">
        <v>358</v>
      </c>
      <c r="DJ39" t="s">
        <v>359</v>
      </c>
      <c r="DK39" t="s">
        <v>360</v>
      </c>
      <c r="DL39" s="153" t="s">
        <v>96</v>
      </c>
      <c r="DN39">
        <v>1</v>
      </c>
    </row>
    <row r="40" spans="2:119">
      <c r="B40" s="103">
        <v>114009708588</v>
      </c>
      <c r="C40">
        <v>420113149</v>
      </c>
      <c r="D40" s="1">
        <v>44662.625405092593</v>
      </c>
      <c r="E40" s="1">
        <v>44662.649618055555</v>
      </c>
      <c r="F40" t="s">
        <v>361</v>
      </c>
      <c r="K40" t="s">
        <v>25</v>
      </c>
      <c r="L40" t="s">
        <v>26</v>
      </c>
      <c r="N40" t="s">
        <v>362</v>
      </c>
      <c r="O40">
        <v>59</v>
      </c>
      <c r="P40" t="s">
        <v>69</v>
      </c>
      <c r="R40" s="18" t="s">
        <v>99</v>
      </c>
      <c r="V40" s="153">
        <f t="shared" si="2"/>
        <v>1</v>
      </c>
      <c r="W40" s="16" t="s">
        <v>36</v>
      </c>
      <c r="X40" s="16" t="s">
        <v>37</v>
      </c>
      <c r="Y40" s="16" t="s">
        <v>363</v>
      </c>
      <c r="Z40" s="153">
        <f t="shared" si="3"/>
        <v>1</v>
      </c>
      <c r="AA40" s="36" t="s">
        <v>40</v>
      </c>
      <c r="AB40" s="36" t="s">
        <v>41</v>
      </c>
      <c r="AC40" s="36" t="s">
        <v>42</v>
      </c>
      <c r="AD40" s="36">
        <f t="shared" si="8"/>
        <v>1</v>
      </c>
      <c r="AE40" s="36" t="s">
        <v>44</v>
      </c>
      <c r="AF40" s="36"/>
      <c r="AG40" s="36" t="s">
        <v>46</v>
      </c>
      <c r="AH40" s="36"/>
      <c r="AI40" s="21" t="s">
        <v>40</v>
      </c>
      <c r="AJ40" s="21" t="s">
        <v>41</v>
      </c>
      <c r="AK40" s="21" t="s">
        <v>42</v>
      </c>
      <c r="AL40" s="153">
        <f t="shared" si="9"/>
        <v>1</v>
      </c>
      <c r="AM40" s="21" t="s">
        <v>44</v>
      </c>
      <c r="AO40" s="21" t="s">
        <v>46</v>
      </c>
      <c r="AQ40" s="24"/>
      <c r="AR40" s="24" t="s">
        <v>41</v>
      </c>
      <c r="AT40" s="153">
        <f t="shared" si="0"/>
        <v>2</v>
      </c>
      <c r="AU40" s="24" t="s">
        <v>47</v>
      </c>
      <c r="AV40" s="24" t="s">
        <v>46</v>
      </c>
      <c r="AW40" s="24" t="s">
        <v>48</v>
      </c>
      <c r="AX40" s="24" t="s">
        <v>49</v>
      </c>
      <c r="AZ40" t="s">
        <v>50</v>
      </c>
      <c r="BA40" t="s">
        <v>51</v>
      </c>
      <c r="BD40" s="46" t="s">
        <v>41</v>
      </c>
      <c r="BE40" s="46" t="s">
        <v>42</v>
      </c>
      <c r="BF40" s="46" t="s">
        <v>47</v>
      </c>
      <c r="BG40" s="153">
        <f t="shared" si="1"/>
        <v>2</v>
      </c>
      <c r="BI40" s="46" t="s">
        <v>46</v>
      </c>
      <c r="BN40" t="s">
        <v>57</v>
      </c>
      <c r="BR40" s="153" t="str">
        <f t="shared" si="4"/>
        <v/>
      </c>
      <c r="BX40" t="s">
        <v>40</v>
      </c>
      <c r="BY40" t="s">
        <v>41</v>
      </c>
      <c r="CA40" s="153">
        <f t="shared" si="5"/>
        <v>1</v>
      </c>
      <c r="CB40" t="s">
        <v>47</v>
      </c>
      <c r="CD40" t="s">
        <v>46</v>
      </c>
      <c r="CE40" t="s">
        <v>48</v>
      </c>
      <c r="CF40" t="s">
        <v>49</v>
      </c>
      <c r="CK40" s="153" t="str">
        <f t="shared" si="6"/>
        <v/>
      </c>
      <c r="CO40" s="62" t="s">
        <v>48</v>
      </c>
      <c r="CU40" s="153" t="str">
        <f t="shared" si="7"/>
        <v/>
      </c>
      <c r="CV40" t="s">
        <v>47</v>
      </c>
      <c r="CZ40" t="s">
        <v>49</v>
      </c>
      <c r="DB40" t="s">
        <v>58</v>
      </c>
      <c r="DC40" t="s">
        <v>364</v>
      </c>
      <c r="DD40" t="s">
        <v>58</v>
      </c>
      <c r="DE40" t="s">
        <v>365</v>
      </c>
      <c r="DF40">
        <v>49</v>
      </c>
      <c r="DI40" t="s">
        <v>366</v>
      </c>
      <c r="DJ40" t="s">
        <v>367</v>
      </c>
      <c r="DK40" t="e">
        <v>#N/A</v>
      </c>
      <c r="DL40" s="153" t="s">
        <v>96</v>
      </c>
      <c r="DN40">
        <v>1</v>
      </c>
    </row>
    <row r="41" spans="2:119">
      <c r="B41" s="103">
        <v>114009661424</v>
      </c>
      <c r="C41">
        <v>420113149</v>
      </c>
      <c r="D41" s="1">
        <v>44662.561736111114</v>
      </c>
      <c r="E41" s="1">
        <v>44662.593078703707</v>
      </c>
      <c r="F41" t="s">
        <v>368</v>
      </c>
      <c r="K41" t="s">
        <v>25</v>
      </c>
      <c r="L41" t="s">
        <v>26</v>
      </c>
      <c r="N41" t="s">
        <v>369</v>
      </c>
      <c r="O41" t="s">
        <v>370</v>
      </c>
      <c r="P41" t="s">
        <v>69</v>
      </c>
      <c r="V41" s="153" t="str">
        <f t="shared" si="2"/>
        <v/>
      </c>
      <c r="W41" s="16" t="s">
        <v>36</v>
      </c>
      <c r="Z41" s="153">
        <f t="shared" si="3"/>
        <v>1</v>
      </c>
      <c r="AA41" s="37" t="s">
        <v>99</v>
      </c>
      <c r="AB41" s="36"/>
      <c r="AC41" s="36"/>
      <c r="AD41" s="36">
        <f t="shared" si="8"/>
        <v>1</v>
      </c>
      <c r="AE41" s="36"/>
      <c r="AF41" s="36"/>
      <c r="AG41" s="36"/>
      <c r="AH41" s="36" t="s">
        <v>371</v>
      </c>
      <c r="AI41" s="22" t="s">
        <v>99</v>
      </c>
      <c r="AJ41" s="21"/>
      <c r="AL41" s="153">
        <f t="shared" si="9"/>
        <v>1</v>
      </c>
      <c r="AP41" s="21" t="s">
        <v>371</v>
      </c>
      <c r="AQ41" s="24"/>
      <c r="AT41" s="153" t="str">
        <f t="shared" si="0"/>
        <v/>
      </c>
      <c r="AX41" s="24" t="s">
        <v>49</v>
      </c>
      <c r="AZ41" t="s">
        <v>50</v>
      </c>
      <c r="BC41" s="47" t="s">
        <v>99</v>
      </c>
      <c r="BG41" s="153">
        <f t="shared" si="1"/>
        <v>1</v>
      </c>
      <c r="BK41" s="46" t="s">
        <v>372</v>
      </c>
      <c r="BN41" t="s">
        <v>57</v>
      </c>
      <c r="BR41" s="153" t="str">
        <f t="shared" si="4"/>
        <v/>
      </c>
      <c r="CA41" s="153" t="str">
        <f t="shared" si="5"/>
        <v/>
      </c>
      <c r="CF41" t="s">
        <v>49</v>
      </c>
      <c r="CK41" s="153" t="str">
        <f t="shared" si="6"/>
        <v/>
      </c>
      <c r="CP41" s="62" t="s">
        <v>49</v>
      </c>
      <c r="CU41" s="153" t="str">
        <f t="shared" si="7"/>
        <v/>
      </c>
      <c r="CZ41" t="s">
        <v>49</v>
      </c>
      <c r="DB41" t="s">
        <v>69</v>
      </c>
      <c r="DD41" t="s">
        <v>69</v>
      </c>
      <c r="DF41">
        <v>32</v>
      </c>
      <c r="DG41" t="s">
        <v>373</v>
      </c>
      <c r="DI41" t="s">
        <v>374</v>
      </c>
      <c r="DJ41" t="s">
        <v>375</v>
      </c>
      <c r="DK41" t="s">
        <v>376</v>
      </c>
      <c r="DL41" s="153" t="s">
        <v>108</v>
      </c>
      <c r="DN41" t="s">
        <v>506</v>
      </c>
      <c r="DO41">
        <v>1</v>
      </c>
    </row>
    <row r="42" spans="2:119">
      <c r="B42" s="103">
        <v>114009578743</v>
      </c>
      <c r="C42">
        <v>420113149</v>
      </c>
      <c r="D42" s="1">
        <v>44662.473020833335</v>
      </c>
      <c r="E42" s="1">
        <v>44662.500925925924</v>
      </c>
      <c r="F42" t="s">
        <v>377</v>
      </c>
      <c r="K42" t="s">
        <v>25</v>
      </c>
      <c r="N42">
        <v>275</v>
      </c>
      <c r="O42">
        <v>90</v>
      </c>
      <c r="P42" t="s">
        <v>69</v>
      </c>
      <c r="V42" s="153" t="str">
        <f t="shared" si="2"/>
        <v/>
      </c>
      <c r="W42" s="16" t="s">
        <v>36</v>
      </c>
      <c r="Z42" s="153">
        <f t="shared" si="3"/>
        <v>1</v>
      </c>
      <c r="AA42" s="36" t="s">
        <v>40</v>
      </c>
      <c r="AB42" s="36"/>
      <c r="AC42" s="36" t="s">
        <v>42</v>
      </c>
      <c r="AD42" s="36">
        <f t="shared" si="8"/>
        <v>1</v>
      </c>
      <c r="AE42" s="36" t="s">
        <v>44</v>
      </c>
      <c r="AF42" s="36"/>
      <c r="AG42" s="36"/>
      <c r="AH42" s="36"/>
      <c r="AI42" s="21" t="s">
        <v>40</v>
      </c>
      <c r="AJ42" s="21"/>
      <c r="AK42" s="21" t="s">
        <v>42</v>
      </c>
      <c r="AL42" s="153">
        <f t="shared" si="9"/>
        <v>1</v>
      </c>
      <c r="AM42" s="21" t="s">
        <v>44</v>
      </c>
      <c r="AQ42" s="24" t="s">
        <v>40</v>
      </c>
      <c r="AS42" s="24" t="s">
        <v>42</v>
      </c>
      <c r="AT42" s="153">
        <f t="shared" si="0"/>
        <v>1</v>
      </c>
      <c r="AU42" s="24" t="s">
        <v>47</v>
      </c>
      <c r="AX42" s="24" t="s">
        <v>49</v>
      </c>
      <c r="AZ42" t="s">
        <v>50</v>
      </c>
      <c r="BA42" t="s">
        <v>51</v>
      </c>
      <c r="BC42" s="46" t="s">
        <v>40</v>
      </c>
      <c r="BE42" s="46" t="s">
        <v>42</v>
      </c>
      <c r="BF42" s="46" t="s">
        <v>47</v>
      </c>
      <c r="BG42" s="153">
        <f t="shared" si="1"/>
        <v>1</v>
      </c>
      <c r="BN42" t="s">
        <v>57</v>
      </c>
      <c r="BR42" s="153" t="str">
        <f t="shared" si="4"/>
        <v/>
      </c>
      <c r="BX42" t="s">
        <v>40</v>
      </c>
      <c r="BZ42" t="s">
        <v>42</v>
      </c>
      <c r="CA42" s="153">
        <f t="shared" si="5"/>
        <v>1</v>
      </c>
      <c r="CB42" t="s">
        <v>47</v>
      </c>
      <c r="CF42" t="s">
        <v>49</v>
      </c>
      <c r="CK42" s="153" t="str">
        <f t="shared" si="6"/>
        <v/>
      </c>
      <c r="CP42" s="62" t="s">
        <v>49</v>
      </c>
      <c r="CR42" t="s">
        <v>40</v>
      </c>
      <c r="CT42" t="s">
        <v>42</v>
      </c>
      <c r="CU42" s="153">
        <f t="shared" si="7"/>
        <v>1</v>
      </c>
      <c r="CZ42" t="s">
        <v>49</v>
      </c>
      <c r="DB42" t="s">
        <v>69</v>
      </c>
      <c r="DD42" t="s">
        <v>69</v>
      </c>
      <c r="DF42">
        <v>28</v>
      </c>
      <c r="DI42" t="s">
        <v>378</v>
      </c>
      <c r="DJ42" t="s">
        <v>379</v>
      </c>
      <c r="DK42" t="s">
        <v>380</v>
      </c>
      <c r="DL42" s="153" t="s">
        <v>96</v>
      </c>
      <c r="DN42">
        <v>1</v>
      </c>
    </row>
    <row r="43" spans="2:119">
      <c r="B43" s="103">
        <v>114008559973</v>
      </c>
      <c r="C43">
        <v>420113149</v>
      </c>
      <c r="D43" s="1">
        <v>44659.47625</v>
      </c>
      <c r="E43" s="1">
        <v>44659.482592592591</v>
      </c>
      <c r="F43" t="s">
        <v>381</v>
      </c>
      <c r="K43" t="s">
        <v>25</v>
      </c>
      <c r="N43">
        <v>5</v>
      </c>
      <c r="O43">
        <v>5</v>
      </c>
      <c r="P43" t="s">
        <v>31</v>
      </c>
      <c r="Q43" t="s">
        <v>382</v>
      </c>
      <c r="V43" s="153" t="str">
        <f t="shared" si="2"/>
        <v/>
      </c>
      <c r="W43" s="16" t="s">
        <v>36</v>
      </c>
      <c r="X43" s="16" t="s">
        <v>37</v>
      </c>
      <c r="Z43" s="153">
        <f t="shared" si="3"/>
        <v>1</v>
      </c>
      <c r="AA43" s="36" t="s">
        <v>40</v>
      </c>
      <c r="AB43" s="36" t="s">
        <v>41</v>
      </c>
      <c r="AC43" s="36"/>
      <c r="AD43" s="36">
        <f t="shared" si="8"/>
        <v>1</v>
      </c>
      <c r="AE43" s="36" t="s">
        <v>44</v>
      </c>
      <c r="AF43" s="36"/>
      <c r="AG43" s="36" t="s">
        <v>46</v>
      </c>
      <c r="AH43" s="36"/>
      <c r="AI43" s="21" t="s">
        <v>40</v>
      </c>
      <c r="AJ43" s="21"/>
      <c r="AL43" s="153">
        <f t="shared" si="9"/>
        <v>1</v>
      </c>
      <c r="AM43" s="21" t="s">
        <v>44</v>
      </c>
      <c r="AO43" s="21" t="s">
        <v>46</v>
      </c>
      <c r="AQ43" s="24"/>
      <c r="AT43" s="153" t="str">
        <f t="shared" si="0"/>
        <v/>
      </c>
      <c r="AU43" s="24" t="s">
        <v>47</v>
      </c>
      <c r="AZ43" t="s">
        <v>50</v>
      </c>
      <c r="BA43" t="s">
        <v>51</v>
      </c>
      <c r="BC43" s="46" t="s">
        <v>40</v>
      </c>
      <c r="BF43" s="46" t="s">
        <v>47</v>
      </c>
      <c r="BG43" s="153">
        <f t="shared" si="1"/>
        <v>1</v>
      </c>
      <c r="BL43" t="s">
        <v>55</v>
      </c>
      <c r="BM43" t="s">
        <v>56</v>
      </c>
      <c r="BO43" s="49" t="s">
        <v>40</v>
      </c>
      <c r="BR43" s="153">
        <f t="shared" si="4"/>
        <v>1</v>
      </c>
      <c r="BS43" s="49" t="s">
        <v>47</v>
      </c>
      <c r="BU43" s="49" t="s">
        <v>46</v>
      </c>
      <c r="BX43" t="s">
        <v>40</v>
      </c>
      <c r="CA43" s="153">
        <f t="shared" si="5"/>
        <v>1</v>
      </c>
      <c r="CB43" t="s">
        <v>47</v>
      </c>
      <c r="CH43" s="62" t="s">
        <v>40</v>
      </c>
      <c r="CK43" s="153">
        <f t="shared" si="6"/>
        <v>1</v>
      </c>
      <c r="CL43" s="62" t="s">
        <v>47</v>
      </c>
      <c r="CR43" t="s">
        <v>40</v>
      </c>
      <c r="CS43" t="s">
        <v>41</v>
      </c>
      <c r="CU43" s="153">
        <f t="shared" si="7"/>
        <v>1</v>
      </c>
      <c r="CV43" t="s">
        <v>47</v>
      </c>
      <c r="DB43" t="s">
        <v>69</v>
      </c>
      <c r="DD43" t="s">
        <v>69</v>
      </c>
      <c r="DF43">
        <v>47</v>
      </c>
      <c r="DG43">
        <v>47093</v>
      </c>
      <c r="DI43" t="s">
        <v>383</v>
      </c>
      <c r="DJ43" t="s">
        <v>384</v>
      </c>
      <c r="DK43" t="s">
        <v>385</v>
      </c>
      <c r="DL43" s="153" t="s">
        <v>108</v>
      </c>
      <c r="DN43" t="s">
        <v>506</v>
      </c>
      <c r="DO43">
        <v>1</v>
      </c>
    </row>
    <row r="44" spans="2:119">
      <c r="B44" s="103">
        <v>114008185220</v>
      </c>
      <c r="C44">
        <v>420113149</v>
      </c>
      <c r="D44" s="1">
        <v>44658.79378472222</v>
      </c>
      <c r="E44" s="1">
        <v>44658.803819444445</v>
      </c>
      <c r="F44" t="s">
        <v>386</v>
      </c>
      <c r="K44" t="s">
        <v>25</v>
      </c>
      <c r="L44" t="s">
        <v>26</v>
      </c>
      <c r="N44">
        <v>80</v>
      </c>
      <c r="O44">
        <v>13</v>
      </c>
      <c r="P44" t="s">
        <v>31</v>
      </c>
      <c r="Q44" t="s">
        <v>387</v>
      </c>
      <c r="R44" s="16" t="s">
        <v>32</v>
      </c>
      <c r="T44" s="16" t="s">
        <v>34</v>
      </c>
      <c r="V44" s="153">
        <f t="shared" si="2"/>
        <v>1</v>
      </c>
      <c r="W44" s="16" t="s">
        <v>36</v>
      </c>
      <c r="X44" s="16" t="s">
        <v>37</v>
      </c>
      <c r="Z44" s="153">
        <f t="shared" si="3"/>
        <v>1</v>
      </c>
      <c r="AA44" s="36" t="s">
        <v>40</v>
      </c>
      <c r="AB44" s="36" t="s">
        <v>41</v>
      </c>
      <c r="AC44" s="36" t="s">
        <v>42</v>
      </c>
      <c r="AD44" s="36">
        <f t="shared" si="8"/>
        <v>1</v>
      </c>
      <c r="AE44" s="36" t="s">
        <v>44</v>
      </c>
      <c r="AF44" s="36"/>
      <c r="AG44" s="36" t="s">
        <v>46</v>
      </c>
      <c r="AH44" s="36"/>
      <c r="AI44" s="21" t="s">
        <v>40</v>
      </c>
      <c r="AJ44" s="21" t="s">
        <v>41</v>
      </c>
      <c r="AL44" s="153">
        <f t="shared" si="9"/>
        <v>1</v>
      </c>
      <c r="AM44" s="21" t="s">
        <v>44</v>
      </c>
      <c r="AQ44" s="24" t="s">
        <v>40</v>
      </c>
      <c r="AR44" s="24" t="s">
        <v>41</v>
      </c>
      <c r="AT44" s="153">
        <f t="shared" si="0"/>
        <v>1</v>
      </c>
      <c r="AU44" s="24" t="s">
        <v>47</v>
      </c>
      <c r="AV44" s="24" t="s">
        <v>46</v>
      </c>
      <c r="AZ44" t="s">
        <v>50</v>
      </c>
      <c r="BA44" t="s">
        <v>51</v>
      </c>
      <c r="BC44" s="46" t="s">
        <v>40</v>
      </c>
      <c r="BD44" s="46" t="s">
        <v>41</v>
      </c>
      <c r="BF44" s="46" t="s">
        <v>47</v>
      </c>
      <c r="BG44" s="153">
        <f t="shared" si="1"/>
        <v>1</v>
      </c>
      <c r="BI44" s="46" t="s">
        <v>46</v>
      </c>
      <c r="BL44" t="s">
        <v>55</v>
      </c>
      <c r="BM44" t="s">
        <v>56</v>
      </c>
      <c r="BO44" s="49" t="s">
        <v>40</v>
      </c>
      <c r="BP44" s="49" t="s">
        <v>41</v>
      </c>
      <c r="BR44" s="153">
        <f t="shared" si="4"/>
        <v>1</v>
      </c>
      <c r="BS44" s="49" t="s">
        <v>47</v>
      </c>
      <c r="BU44" s="49" t="s">
        <v>46</v>
      </c>
      <c r="BX44" t="s">
        <v>40</v>
      </c>
      <c r="BY44" t="s">
        <v>41</v>
      </c>
      <c r="CA44" s="153">
        <f t="shared" si="5"/>
        <v>1</v>
      </c>
      <c r="CB44" t="s">
        <v>47</v>
      </c>
      <c r="CD44" t="s">
        <v>46</v>
      </c>
      <c r="CH44" s="62" t="s">
        <v>40</v>
      </c>
      <c r="CI44" s="62" t="s">
        <v>41</v>
      </c>
      <c r="CK44" s="153">
        <f t="shared" si="6"/>
        <v>1</v>
      </c>
      <c r="CL44" s="62" t="s">
        <v>47</v>
      </c>
      <c r="CN44" s="62" t="s">
        <v>46</v>
      </c>
      <c r="CR44" t="s">
        <v>40</v>
      </c>
      <c r="CS44" t="s">
        <v>41</v>
      </c>
      <c r="CU44" s="153">
        <f t="shared" si="7"/>
        <v>1</v>
      </c>
      <c r="CV44" t="s">
        <v>47</v>
      </c>
      <c r="CX44" t="s">
        <v>46</v>
      </c>
      <c r="DB44" t="s">
        <v>58</v>
      </c>
      <c r="DC44" t="s">
        <v>388</v>
      </c>
      <c r="DD44" t="s">
        <v>69</v>
      </c>
      <c r="DF44">
        <v>53</v>
      </c>
      <c r="DG44" t="s">
        <v>389</v>
      </c>
      <c r="DI44" t="s">
        <v>390</v>
      </c>
      <c r="DJ44" s="3" t="s">
        <v>391</v>
      </c>
      <c r="DK44" t="s">
        <v>392</v>
      </c>
      <c r="DL44" s="153" t="s">
        <v>108</v>
      </c>
      <c r="DN44" t="s">
        <v>506</v>
      </c>
      <c r="DO44">
        <v>1</v>
      </c>
    </row>
    <row r="45" spans="2:119">
      <c r="B45" s="103">
        <v>114008048717</v>
      </c>
      <c r="C45">
        <v>420113149</v>
      </c>
      <c r="D45" s="1">
        <v>44658.616944444446</v>
      </c>
      <c r="E45" s="1">
        <v>44658.626435185186</v>
      </c>
      <c r="F45" t="s">
        <v>393</v>
      </c>
      <c r="K45" t="s">
        <v>25</v>
      </c>
      <c r="L45" t="s">
        <v>26</v>
      </c>
      <c r="M45" t="s">
        <v>27</v>
      </c>
      <c r="N45" t="s">
        <v>394</v>
      </c>
      <c r="O45" t="s">
        <v>395</v>
      </c>
      <c r="P45" t="s">
        <v>31</v>
      </c>
      <c r="Q45" t="s">
        <v>396</v>
      </c>
      <c r="R45" s="16" t="s">
        <v>32</v>
      </c>
      <c r="V45" s="153">
        <f t="shared" si="2"/>
        <v>1</v>
      </c>
      <c r="W45" s="16" t="s">
        <v>36</v>
      </c>
      <c r="X45" s="16" t="s">
        <v>37</v>
      </c>
      <c r="Z45" s="153">
        <f t="shared" si="3"/>
        <v>1</v>
      </c>
      <c r="AA45" s="36"/>
      <c r="AB45" s="36"/>
      <c r="AC45" s="36"/>
      <c r="AD45" s="36" t="str">
        <f t="shared" si="8"/>
        <v/>
      </c>
      <c r="AE45" s="36" t="s">
        <v>44</v>
      </c>
      <c r="AF45" s="36"/>
      <c r="AG45" s="36" t="s">
        <v>46</v>
      </c>
      <c r="AH45" s="36"/>
      <c r="AI45" s="21"/>
      <c r="AJ45" s="21"/>
      <c r="AL45" s="153" t="str">
        <f t="shared" si="9"/>
        <v/>
      </c>
      <c r="AM45" s="21" t="s">
        <v>44</v>
      </c>
      <c r="AO45" s="21" t="s">
        <v>46</v>
      </c>
      <c r="AQ45" s="24"/>
      <c r="AT45" s="153" t="str">
        <f t="shared" si="0"/>
        <v/>
      </c>
      <c r="AU45" s="24" t="s">
        <v>47</v>
      </c>
      <c r="AV45" s="24" t="s">
        <v>46</v>
      </c>
      <c r="AX45" s="24" t="s">
        <v>49</v>
      </c>
      <c r="AZ45" t="s">
        <v>50</v>
      </c>
      <c r="BA45" t="s">
        <v>51</v>
      </c>
      <c r="BC45" s="46" t="s">
        <v>40</v>
      </c>
      <c r="BF45" s="46" t="s">
        <v>47</v>
      </c>
      <c r="BG45" s="153">
        <f t="shared" si="1"/>
        <v>1</v>
      </c>
      <c r="BI45" s="46" t="s">
        <v>46</v>
      </c>
      <c r="BJ45" s="46" t="s">
        <v>54</v>
      </c>
      <c r="BL45" t="s">
        <v>55</v>
      </c>
      <c r="BM45" t="s">
        <v>56</v>
      </c>
      <c r="BO45" s="49" t="s">
        <v>40</v>
      </c>
      <c r="BR45" s="153">
        <f t="shared" si="4"/>
        <v>1</v>
      </c>
      <c r="BS45" s="49" t="s">
        <v>47</v>
      </c>
      <c r="BU45" s="49" t="s">
        <v>46</v>
      </c>
      <c r="BX45" t="s">
        <v>40</v>
      </c>
      <c r="BY45" t="s">
        <v>41</v>
      </c>
      <c r="CA45" s="153">
        <f t="shared" si="5"/>
        <v>1</v>
      </c>
      <c r="CB45" t="s">
        <v>47</v>
      </c>
      <c r="CD45" t="s">
        <v>46</v>
      </c>
      <c r="CF45" t="s">
        <v>49</v>
      </c>
      <c r="CH45" s="62" t="s">
        <v>40</v>
      </c>
      <c r="CI45" s="62" t="s">
        <v>41</v>
      </c>
      <c r="CK45" s="153">
        <f t="shared" si="6"/>
        <v>1</v>
      </c>
      <c r="CL45" s="62" t="s">
        <v>47</v>
      </c>
      <c r="CN45" s="62" t="s">
        <v>46</v>
      </c>
      <c r="CP45" s="62" t="s">
        <v>49</v>
      </c>
      <c r="CQ45" s="62" t="s">
        <v>397</v>
      </c>
      <c r="CR45" t="s">
        <v>40</v>
      </c>
      <c r="CS45" t="s">
        <v>41</v>
      </c>
      <c r="CU45" s="153">
        <f t="shared" si="7"/>
        <v>1</v>
      </c>
      <c r="CV45" t="s">
        <v>47</v>
      </c>
      <c r="CX45" t="s">
        <v>46</v>
      </c>
      <c r="CZ45" t="s">
        <v>49</v>
      </c>
      <c r="DB45" t="s">
        <v>58</v>
      </c>
      <c r="DC45" t="s">
        <v>398</v>
      </c>
      <c r="DD45" t="s">
        <v>58</v>
      </c>
      <c r="DE45" t="s">
        <v>399</v>
      </c>
      <c r="DF45" t="s">
        <v>400</v>
      </c>
      <c r="DI45" t="s">
        <v>401</v>
      </c>
      <c r="DJ45" s="3" t="s">
        <v>402</v>
      </c>
      <c r="DK45" t="s">
        <v>403</v>
      </c>
      <c r="DL45" s="153" t="s">
        <v>96</v>
      </c>
      <c r="DN45">
        <v>1</v>
      </c>
    </row>
    <row r="46" spans="2:119">
      <c r="B46" s="103">
        <v>114007775572</v>
      </c>
      <c r="C46">
        <v>420113149</v>
      </c>
      <c r="D46" s="1">
        <v>44658.321805555555</v>
      </c>
      <c r="E46" s="1">
        <v>44658.349548611113</v>
      </c>
      <c r="F46" t="s">
        <v>404</v>
      </c>
      <c r="K46" t="s">
        <v>25</v>
      </c>
      <c r="L46" t="s">
        <v>26</v>
      </c>
      <c r="N46">
        <v>1700</v>
      </c>
      <c r="O46">
        <v>1700</v>
      </c>
      <c r="P46" t="s">
        <v>69</v>
      </c>
      <c r="S46" s="16" t="s">
        <v>33</v>
      </c>
      <c r="T46" s="16" t="s">
        <v>34</v>
      </c>
      <c r="V46" s="153">
        <f t="shared" si="2"/>
        <v>2</v>
      </c>
      <c r="X46" s="16" t="s">
        <v>37</v>
      </c>
      <c r="Z46" s="153">
        <f t="shared" si="3"/>
        <v>2</v>
      </c>
      <c r="AA46" s="36" t="s">
        <v>40</v>
      </c>
      <c r="AB46" s="36" t="s">
        <v>41</v>
      </c>
      <c r="AC46" s="36"/>
      <c r="AD46" s="36">
        <f t="shared" si="8"/>
        <v>1</v>
      </c>
      <c r="AE46" s="36" t="s">
        <v>44</v>
      </c>
      <c r="AF46" s="36"/>
      <c r="AG46" s="36" t="s">
        <v>46</v>
      </c>
      <c r="AH46" s="36"/>
      <c r="AI46" s="21" t="s">
        <v>40</v>
      </c>
      <c r="AJ46" s="21" t="s">
        <v>41</v>
      </c>
      <c r="AL46" s="153">
        <f t="shared" si="9"/>
        <v>1</v>
      </c>
      <c r="AM46" s="21" t="s">
        <v>44</v>
      </c>
      <c r="AO46" s="21" t="s">
        <v>46</v>
      </c>
      <c r="AQ46" s="24" t="s">
        <v>40</v>
      </c>
      <c r="AR46" s="24" t="s">
        <v>41</v>
      </c>
      <c r="AT46" s="153">
        <f t="shared" si="0"/>
        <v>1</v>
      </c>
      <c r="AU46" s="24" t="s">
        <v>47</v>
      </c>
      <c r="AV46" s="24" t="s">
        <v>46</v>
      </c>
      <c r="AW46" s="24" t="s">
        <v>48</v>
      </c>
      <c r="AX46" s="24" t="s">
        <v>49</v>
      </c>
      <c r="AZ46" t="s">
        <v>50</v>
      </c>
      <c r="BA46" t="s">
        <v>51</v>
      </c>
      <c r="BC46" s="47" t="s">
        <v>99</v>
      </c>
      <c r="BD46" s="47" t="s">
        <v>99</v>
      </c>
      <c r="BE46" s="47"/>
      <c r="BF46" s="46" t="s">
        <v>47</v>
      </c>
      <c r="BG46" s="153">
        <f t="shared" si="1"/>
        <v>1</v>
      </c>
      <c r="BJ46" s="46" t="s">
        <v>54</v>
      </c>
      <c r="BK46" s="46" t="s">
        <v>405</v>
      </c>
      <c r="BL46" t="s">
        <v>55</v>
      </c>
      <c r="BM46" t="s">
        <v>56</v>
      </c>
      <c r="BR46" s="153" t="str">
        <f t="shared" si="4"/>
        <v/>
      </c>
      <c r="BS46" s="49" t="s">
        <v>47</v>
      </c>
      <c r="BV46" s="49" t="s">
        <v>54</v>
      </c>
      <c r="BW46" s="49" t="s">
        <v>405</v>
      </c>
      <c r="BX46" t="s">
        <v>40</v>
      </c>
      <c r="CA46" s="153">
        <f t="shared" si="5"/>
        <v>1</v>
      </c>
      <c r="CB46" t="s">
        <v>47</v>
      </c>
      <c r="CD46" t="s">
        <v>46</v>
      </c>
      <c r="CE46" t="s">
        <v>48</v>
      </c>
      <c r="CK46" s="153" t="str">
        <f t="shared" si="6"/>
        <v/>
      </c>
      <c r="CL46" s="62" t="s">
        <v>47</v>
      </c>
      <c r="CM46" s="62" t="s">
        <v>53</v>
      </c>
      <c r="CO46" s="62" t="s">
        <v>48</v>
      </c>
      <c r="CU46" s="153" t="str">
        <f t="shared" si="7"/>
        <v/>
      </c>
      <c r="CV46" t="s">
        <v>47</v>
      </c>
      <c r="CZ46" t="s">
        <v>49</v>
      </c>
      <c r="DA46" t="s">
        <v>405</v>
      </c>
      <c r="DB46" t="s">
        <v>58</v>
      </c>
      <c r="DC46" t="s">
        <v>406</v>
      </c>
      <c r="DD46" t="s">
        <v>58</v>
      </c>
      <c r="DE46" t="s">
        <v>407</v>
      </c>
      <c r="DF46">
        <v>26</v>
      </c>
      <c r="DI46" t="s">
        <v>408</v>
      </c>
      <c r="DJ46" t="s">
        <v>409</v>
      </c>
      <c r="DK46" t="s">
        <v>410</v>
      </c>
      <c r="DL46" s="153" t="s">
        <v>96</v>
      </c>
      <c r="DN46">
        <v>1</v>
      </c>
    </row>
    <row r="47" spans="2:119">
      <c r="B47" s="103">
        <v>114007284600</v>
      </c>
      <c r="C47">
        <v>420113149</v>
      </c>
      <c r="D47" s="1">
        <v>44657.538726851853</v>
      </c>
      <c r="E47" s="1">
        <v>44657.545497685183</v>
      </c>
      <c r="F47" t="s">
        <v>411</v>
      </c>
      <c r="K47" t="s">
        <v>25</v>
      </c>
      <c r="L47" t="s">
        <v>26</v>
      </c>
      <c r="N47">
        <v>160</v>
      </c>
      <c r="O47">
        <v>160</v>
      </c>
      <c r="P47" t="s">
        <v>69</v>
      </c>
      <c r="V47" s="153" t="str">
        <f t="shared" si="2"/>
        <v/>
      </c>
      <c r="W47" s="16" t="s">
        <v>36</v>
      </c>
      <c r="X47" s="16" t="s">
        <v>37</v>
      </c>
      <c r="Z47" s="153">
        <f t="shared" si="3"/>
        <v>1</v>
      </c>
      <c r="AA47" s="36" t="s">
        <v>40</v>
      </c>
      <c r="AB47" s="36" t="s">
        <v>41</v>
      </c>
      <c r="AC47" s="36"/>
      <c r="AD47" s="36">
        <f t="shared" si="8"/>
        <v>1</v>
      </c>
      <c r="AE47" s="36" t="s">
        <v>44</v>
      </c>
      <c r="AF47" s="36"/>
      <c r="AG47" s="36"/>
      <c r="AH47" s="36"/>
      <c r="AI47" s="21" t="s">
        <v>40</v>
      </c>
      <c r="AJ47" s="21" t="s">
        <v>41</v>
      </c>
      <c r="AL47" s="153">
        <f t="shared" si="9"/>
        <v>1</v>
      </c>
      <c r="AM47" s="21" t="s">
        <v>44</v>
      </c>
      <c r="AQ47" s="24" t="s">
        <v>40</v>
      </c>
      <c r="AR47" s="24" t="s">
        <v>41</v>
      </c>
      <c r="AT47" s="153">
        <f t="shared" si="0"/>
        <v>1</v>
      </c>
      <c r="AU47" s="24" t="s">
        <v>47</v>
      </c>
      <c r="AZ47" t="s">
        <v>50</v>
      </c>
      <c r="BA47" t="s">
        <v>51</v>
      </c>
      <c r="BC47" s="46" t="s">
        <v>40</v>
      </c>
      <c r="BD47" s="46" t="s">
        <v>41</v>
      </c>
      <c r="BF47" s="46" t="s">
        <v>47</v>
      </c>
      <c r="BG47" s="153">
        <f t="shared" si="1"/>
        <v>1</v>
      </c>
      <c r="BM47" t="s">
        <v>56</v>
      </c>
      <c r="BR47" s="153" t="str">
        <f t="shared" si="4"/>
        <v/>
      </c>
      <c r="BW47" s="49" t="s">
        <v>412</v>
      </c>
      <c r="BX47" t="s">
        <v>40</v>
      </c>
      <c r="BY47" t="s">
        <v>41</v>
      </c>
      <c r="CA47" s="153">
        <f t="shared" si="5"/>
        <v>1</v>
      </c>
      <c r="CB47" t="s">
        <v>47</v>
      </c>
      <c r="CH47" s="62" t="s">
        <v>40</v>
      </c>
      <c r="CI47" s="62" t="s">
        <v>41</v>
      </c>
      <c r="CK47" s="153">
        <f t="shared" si="6"/>
        <v>1</v>
      </c>
      <c r="CR47" t="s">
        <v>40</v>
      </c>
      <c r="CU47" s="153">
        <f t="shared" si="7"/>
        <v>1</v>
      </c>
      <c r="CV47" t="s">
        <v>47</v>
      </c>
      <c r="DB47" t="s">
        <v>69</v>
      </c>
      <c r="DD47" t="s">
        <v>69</v>
      </c>
      <c r="DF47">
        <v>72</v>
      </c>
      <c r="DI47" t="s">
        <v>413</v>
      </c>
      <c r="DJ47" s="3" t="s">
        <v>414</v>
      </c>
      <c r="DK47" t="s">
        <v>415</v>
      </c>
      <c r="DL47" s="153" t="s">
        <v>96</v>
      </c>
      <c r="DN47">
        <v>1</v>
      </c>
    </row>
    <row r="48" spans="2:119">
      <c r="B48" s="103">
        <v>114007232236</v>
      </c>
      <c r="C48">
        <v>420113149</v>
      </c>
      <c r="D48" s="1">
        <v>44657.473807870374</v>
      </c>
      <c r="E48" s="1">
        <v>44657.490787037037</v>
      </c>
      <c r="F48" t="s">
        <v>416</v>
      </c>
      <c r="K48" t="s">
        <v>25</v>
      </c>
      <c r="N48">
        <v>260</v>
      </c>
      <c r="O48">
        <v>90</v>
      </c>
      <c r="P48" t="s">
        <v>69</v>
      </c>
      <c r="V48" s="153" t="str">
        <f t="shared" si="2"/>
        <v/>
      </c>
      <c r="W48" s="16" t="s">
        <v>36</v>
      </c>
      <c r="X48" s="16" t="s">
        <v>37</v>
      </c>
      <c r="Z48" s="153">
        <f t="shared" si="3"/>
        <v>1</v>
      </c>
      <c r="AA48" s="36" t="s">
        <v>40</v>
      </c>
      <c r="AB48" s="36" t="s">
        <v>41</v>
      </c>
      <c r="AC48" s="36" t="s">
        <v>42</v>
      </c>
      <c r="AD48" s="36">
        <f t="shared" si="8"/>
        <v>1</v>
      </c>
      <c r="AE48" s="36" t="s">
        <v>44</v>
      </c>
      <c r="AF48" s="36"/>
      <c r="AG48" s="36" t="s">
        <v>46</v>
      </c>
      <c r="AH48" s="36"/>
      <c r="AI48" s="21" t="s">
        <v>40</v>
      </c>
      <c r="AJ48" s="21" t="s">
        <v>41</v>
      </c>
      <c r="AK48" s="21" t="s">
        <v>42</v>
      </c>
      <c r="AL48" s="153">
        <f t="shared" si="9"/>
        <v>1</v>
      </c>
      <c r="AM48" s="21" t="s">
        <v>44</v>
      </c>
      <c r="AO48" s="21" t="s">
        <v>46</v>
      </c>
      <c r="AQ48" s="24"/>
      <c r="AT48" s="153" t="str">
        <f t="shared" si="0"/>
        <v/>
      </c>
      <c r="AU48" s="24" t="s">
        <v>47</v>
      </c>
      <c r="AV48" s="24" t="s">
        <v>46</v>
      </c>
      <c r="AX48" s="24" t="s">
        <v>49</v>
      </c>
      <c r="AZ48" t="s">
        <v>50</v>
      </c>
      <c r="BA48" t="s">
        <v>51</v>
      </c>
      <c r="BC48" s="46" t="s">
        <v>40</v>
      </c>
      <c r="BE48" s="46" t="s">
        <v>42</v>
      </c>
      <c r="BF48" s="46" t="s">
        <v>47</v>
      </c>
      <c r="BG48" s="153">
        <f t="shared" si="1"/>
        <v>1</v>
      </c>
      <c r="BI48" s="46" t="s">
        <v>46</v>
      </c>
      <c r="BL48" t="s">
        <v>55</v>
      </c>
      <c r="BM48" t="s">
        <v>56</v>
      </c>
      <c r="BO48" s="49" t="s">
        <v>40</v>
      </c>
      <c r="BR48" s="153">
        <f t="shared" si="4"/>
        <v>1</v>
      </c>
      <c r="BS48" s="49" t="s">
        <v>47</v>
      </c>
      <c r="BU48" s="49" t="s">
        <v>46</v>
      </c>
      <c r="BX48" t="s">
        <v>40</v>
      </c>
      <c r="CA48" s="153">
        <f t="shared" si="5"/>
        <v>1</v>
      </c>
      <c r="CB48" t="s">
        <v>47</v>
      </c>
      <c r="CD48" t="s">
        <v>46</v>
      </c>
      <c r="CF48" t="s">
        <v>49</v>
      </c>
      <c r="CH48" s="62" t="s">
        <v>40</v>
      </c>
      <c r="CK48" s="153">
        <f t="shared" si="6"/>
        <v>1</v>
      </c>
      <c r="CL48" s="62" t="s">
        <v>47</v>
      </c>
      <c r="CN48" s="62" t="s">
        <v>46</v>
      </c>
      <c r="CP48" s="62" t="s">
        <v>49</v>
      </c>
      <c r="CR48" t="s">
        <v>40</v>
      </c>
      <c r="CU48" s="153">
        <f t="shared" si="7"/>
        <v>1</v>
      </c>
      <c r="CV48" t="s">
        <v>47</v>
      </c>
      <c r="CZ48" t="s">
        <v>49</v>
      </c>
      <c r="DB48" t="s">
        <v>58</v>
      </c>
      <c r="DC48" t="s">
        <v>417</v>
      </c>
      <c r="DD48" t="s">
        <v>69</v>
      </c>
      <c r="DF48">
        <v>45</v>
      </c>
      <c r="DI48" t="s">
        <v>418</v>
      </c>
      <c r="DJ48" t="s">
        <v>419</v>
      </c>
      <c r="DK48" t="s">
        <v>253</v>
      </c>
      <c r="DL48" s="153" t="s">
        <v>96</v>
      </c>
      <c r="DN48">
        <v>1</v>
      </c>
    </row>
    <row r="49" spans="1:120">
      <c r="B49" s="103">
        <v>114007121293</v>
      </c>
      <c r="C49">
        <v>420113149</v>
      </c>
      <c r="D49" s="1">
        <v>44657.366678240738</v>
      </c>
      <c r="E49" s="1">
        <v>44657.393379629626</v>
      </c>
      <c r="F49" t="s">
        <v>420</v>
      </c>
      <c r="K49" t="s">
        <v>25</v>
      </c>
      <c r="L49" t="s">
        <v>26</v>
      </c>
      <c r="N49" t="s">
        <v>421</v>
      </c>
      <c r="O49">
        <v>125</v>
      </c>
      <c r="P49" t="s">
        <v>69</v>
      </c>
      <c r="S49" s="16" t="s">
        <v>33</v>
      </c>
      <c r="V49" s="153">
        <f t="shared" si="2"/>
        <v>2</v>
      </c>
      <c r="Z49" s="153" t="str">
        <f t="shared" si="3"/>
        <v/>
      </c>
      <c r="AA49" s="36"/>
      <c r="AB49" s="36"/>
      <c r="AC49" s="36"/>
      <c r="AD49" s="36" t="str">
        <f t="shared" si="8"/>
        <v/>
      </c>
      <c r="AE49" s="36"/>
      <c r="AF49" s="36"/>
      <c r="AG49" s="36" t="s">
        <v>46</v>
      </c>
      <c r="AH49" s="36"/>
      <c r="AI49" s="21" t="s">
        <v>40</v>
      </c>
      <c r="AJ49" s="21"/>
      <c r="AL49" s="153">
        <f t="shared" si="9"/>
        <v>1</v>
      </c>
      <c r="AM49" s="21" t="s">
        <v>44</v>
      </c>
      <c r="AO49" s="21" t="s">
        <v>46</v>
      </c>
      <c r="AQ49" s="24" t="s">
        <v>40</v>
      </c>
      <c r="AT49" s="153">
        <f t="shared" si="0"/>
        <v>1</v>
      </c>
      <c r="AV49" s="24" t="s">
        <v>46</v>
      </c>
      <c r="AX49" s="24" t="s">
        <v>49</v>
      </c>
      <c r="AZ49" s="6" t="s">
        <v>99</v>
      </c>
      <c r="BA49" s="92" t="s">
        <v>99</v>
      </c>
      <c r="BC49" s="46" t="s">
        <v>40</v>
      </c>
      <c r="BF49" s="46" t="s">
        <v>47</v>
      </c>
      <c r="BG49" s="153">
        <f t="shared" si="1"/>
        <v>1</v>
      </c>
      <c r="BH49" s="46" t="s">
        <v>53</v>
      </c>
      <c r="BI49" s="46" t="s">
        <v>46</v>
      </c>
      <c r="BL49" s="6" t="s">
        <v>99</v>
      </c>
      <c r="BM49" s="6" t="s">
        <v>99</v>
      </c>
      <c r="BO49" s="49" t="s">
        <v>40</v>
      </c>
      <c r="BR49" s="153">
        <f t="shared" si="4"/>
        <v>1</v>
      </c>
      <c r="BT49" s="49" t="s">
        <v>53</v>
      </c>
      <c r="BU49" s="49" t="s">
        <v>46</v>
      </c>
      <c r="BX49" t="s">
        <v>40</v>
      </c>
      <c r="CA49" s="153">
        <f t="shared" si="5"/>
        <v>1</v>
      </c>
      <c r="CB49" t="s">
        <v>47</v>
      </c>
      <c r="CC49" t="s">
        <v>53</v>
      </c>
      <c r="CD49" t="s">
        <v>46</v>
      </c>
      <c r="CH49" s="62" t="s">
        <v>40</v>
      </c>
      <c r="CK49" s="153">
        <f t="shared" si="6"/>
        <v>1</v>
      </c>
      <c r="CL49" s="62" t="s">
        <v>47</v>
      </c>
      <c r="CM49" s="62" t="s">
        <v>53</v>
      </c>
      <c r="CN49" s="62" t="s">
        <v>46</v>
      </c>
      <c r="CR49" t="s">
        <v>40</v>
      </c>
      <c r="CU49" s="153">
        <f t="shared" si="7"/>
        <v>1</v>
      </c>
      <c r="CV49" t="s">
        <v>47</v>
      </c>
      <c r="CW49" t="s">
        <v>53</v>
      </c>
      <c r="CX49" t="s">
        <v>46</v>
      </c>
      <c r="DB49" t="s">
        <v>58</v>
      </c>
      <c r="DC49" t="s">
        <v>422</v>
      </c>
      <c r="DD49" t="s">
        <v>69</v>
      </c>
      <c r="DF49">
        <v>47000</v>
      </c>
      <c r="DI49" t="s">
        <v>423</v>
      </c>
      <c r="DJ49" t="s">
        <v>424</v>
      </c>
      <c r="DK49" t="s">
        <v>425</v>
      </c>
      <c r="DL49" s="153" t="s">
        <v>96</v>
      </c>
      <c r="DN49">
        <v>1</v>
      </c>
    </row>
    <row r="50" spans="1:120">
      <c r="B50" s="103">
        <v>114006745059</v>
      </c>
      <c r="C50">
        <v>420113149</v>
      </c>
      <c r="D50" s="1">
        <v>44656.827870370369</v>
      </c>
      <c r="E50" s="1">
        <v>44656.844421296293</v>
      </c>
      <c r="F50" t="s">
        <v>426</v>
      </c>
      <c r="K50" t="s">
        <v>25</v>
      </c>
      <c r="L50" t="s">
        <v>26</v>
      </c>
      <c r="M50" t="s">
        <v>27</v>
      </c>
      <c r="N50">
        <v>80</v>
      </c>
      <c r="O50">
        <v>20</v>
      </c>
      <c r="P50" t="s">
        <v>69</v>
      </c>
      <c r="V50" s="153" t="str">
        <f t="shared" si="2"/>
        <v/>
      </c>
      <c r="W50" s="16" t="s">
        <v>36</v>
      </c>
      <c r="X50" s="16" t="s">
        <v>37</v>
      </c>
      <c r="Z50" s="153">
        <f t="shared" si="3"/>
        <v>1</v>
      </c>
      <c r="AA50" s="36"/>
      <c r="AB50" s="36"/>
      <c r="AC50" s="36"/>
      <c r="AD50" s="36" t="str">
        <f t="shared" si="8"/>
        <v/>
      </c>
      <c r="AE50" s="36" t="s">
        <v>44</v>
      </c>
      <c r="AF50" s="36"/>
      <c r="AG50" s="36" t="s">
        <v>46</v>
      </c>
      <c r="AH50" s="36"/>
      <c r="AI50" s="21"/>
      <c r="AJ50" s="21"/>
      <c r="AL50" s="153" t="str">
        <f t="shared" si="9"/>
        <v/>
      </c>
      <c r="AM50" s="21" t="s">
        <v>44</v>
      </c>
      <c r="AO50" s="21" t="s">
        <v>46</v>
      </c>
      <c r="AQ50" s="24"/>
      <c r="AT50" s="153" t="str">
        <f t="shared" si="0"/>
        <v/>
      </c>
      <c r="AU50" s="24" t="s">
        <v>47</v>
      </c>
      <c r="AV50" s="24" t="s">
        <v>46</v>
      </c>
      <c r="AW50" s="24" t="s">
        <v>48</v>
      </c>
      <c r="AX50" s="24" t="s">
        <v>49</v>
      </c>
      <c r="AZ50" t="s">
        <v>50</v>
      </c>
      <c r="BA50" t="s">
        <v>51</v>
      </c>
      <c r="BF50" s="46" t="s">
        <v>47</v>
      </c>
      <c r="BG50" s="153" t="str">
        <f t="shared" si="1"/>
        <v/>
      </c>
      <c r="BH50" s="46" t="s">
        <v>53</v>
      </c>
      <c r="BI50" s="46" t="s">
        <v>46</v>
      </c>
      <c r="BL50" t="s">
        <v>55</v>
      </c>
      <c r="BM50" t="s">
        <v>56</v>
      </c>
      <c r="BR50" s="153" t="str">
        <f t="shared" si="4"/>
        <v/>
      </c>
      <c r="BS50" s="49" t="s">
        <v>47</v>
      </c>
      <c r="BT50" s="49" t="s">
        <v>53</v>
      </c>
      <c r="BU50" s="49" t="s">
        <v>46</v>
      </c>
      <c r="CA50" s="153" t="str">
        <f t="shared" si="5"/>
        <v/>
      </c>
      <c r="CB50" t="s">
        <v>47</v>
      </c>
      <c r="CC50" t="s">
        <v>53</v>
      </c>
      <c r="CD50" t="s">
        <v>46</v>
      </c>
      <c r="CE50" t="s">
        <v>48</v>
      </c>
      <c r="CF50" t="s">
        <v>49</v>
      </c>
      <c r="CK50" s="153" t="str">
        <f t="shared" si="6"/>
        <v/>
      </c>
      <c r="CL50" s="62" t="s">
        <v>47</v>
      </c>
      <c r="CM50" s="62" t="s">
        <v>53</v>
      </c>
      <c r="CN50" s="62" t="s">
        <v>46</v>
      </c>
      <c r="CO50" s="62" t="s">
        <v>48</v>
      </c>
      <c r="CP50" s="62" t="s">
        <v>49</v>
      </c>
      <c r="CU50" s="153" t="str">
        <f t="shared" si="7"/>
        <v/>
      </c>
      <c r="CY50" t="s">
        <v>48</v>
      </c>
      <c r="DB50" t="s">
        <v>58</v>
      </c>
      <c r="DC50" t="s">
        <v>427</v>
      </c>
      <c r="DD50" t="s">
        <v>69</v>
      </c>
      <c r="DG50">
        <v>37067</v>
      </c>
      <c r="DI50" t="s">
        <v>428</v>
      </c>
      <c r="DJ50" s="3" t="s">
        <v>429</v>
      </c>
      <c r="DK50" t="s">
        <v>430</v>
      </c>
      <c r="DL50" s="153" t="s">
        <v>108</v>
      </c>
      <c r="DM50" t="s">
        <v>431</v>
      </c>
      <c r="DN50" t="s">
        <v>506</v>
      </c>
      <c r="DO50">
        <v>1</v>
      </c>
    </row>
    <row r="51" spans="1:120">
      <c r="A51">
        <v>53</v>
      </c>
      <c r="B51" s="103">
        <v>114006676752</v>
      </c>
      <c r="C51">
        <v>420113149</v>
      </c>
      <c r="D51" s="1">
        <v>44656.707766203705</v>
      </c>
      <c r="E51" s="1">
        <v>44656.728483796294</v>
      </c>
      <c r="F51" t="s">
        <v>432</v>
      </c>
      <c r="K51" t="s">
        <v>25</v>
      </c>
      <c r="N51">
        <v>33</v>
      </c>
      <c r="O51">
        <v>33</v>
      </c>
      <c r="P51" t="s">
        <v>69</v>
      </c>
      <c r="V51" s="153" t="str">
        <f t="shared" si="2"/>
        <v/>
      </c>
      <c r="X51" s="16" t="s">
        <v>37</v>
      </c>
      <c r="Y51" s="16" t="s">
        <v>433</v>
      </c>
      <c r="Z51" s="153">
        <f t="shared" si="3"/>
        <v>2</v>
      </c>
      <c r="AA51" s="36" t="s">
        <v>40</v>
      </c>
      <c r="AB51" s="36" t="s">
        <v>41</v>
      </c>
      <c r="AC51" s="36"/>
      <c r="AD51" s="36">
        <f t="shared" si="8"/>
        <v>1</v>
      </c>
      <c r="AE51" s="36" t="s">
        <v>44</v>
      </c>
      <c r="AF51" s="36" t="s">
        <v>45</v>
      </c>
      <c r="AG51" s="36"/>
      <c r="AH51" s="36"/>
      <c r="AI51" s="21" t="s">
        <v>40</v>
      </c>
      <c r="AJ51" s="21" t="s">
        <v>41</v>
      </c>
      <c r="AL51" s="153">
        <f t="shared" si="9"/>
        <v>1</v>
      </c>
      <c r="AM51" s="21" t="s">
        <v>44</v>
      </c>
      <c r="AN51" s="21" t="s">
        <v>45</v>
      </c>
      <c r="AQ51" s="24" t="s">
        <v>40</v>
      </c>
      <c r="AR51" s="24" t="s">
        <v>41</v>
      </c>
      <c r="AT51" s="153">
        <f t="shared" si="0"/>
        <v>1</v>
      </c>
      <c r="AU51" s="24" t="s">
        <v>47</v>
      </c>
      <c r="AV51" s="24" t="s">
        <v>46</v>
      </c>
      <c r="AW51" s="24" t="s">
        <v>48</v>
      </c>
      <c r="BB51" s="6" t="s">
        <v>99</v>
      </c>
      <c r="BG51" s="153" t="str">
        <f t="shared" si="1"/>
        <v/>
      </c>
      <c r="BN51" s="6" t="s">
        <v>99</v>
      </c>
      <c r="BR51" s="153" t="str">
        <f t="shared" si="4"/>
        <v/>
      </c>
      <c r="BX51" t="s">
        <v>40</v>
      </c>
      <c r="CA51" s="153">
        <f t="shared" si="5"/>
        <v>1</v>
      </c>
      <c r="CB51" t="s">
        <v>47</v>
      </c>
      <c r="CH51" s="62" t="s">
        <v>40</v>
      </c>
      <c r="CK51" s="153">
        <f t="shared" si="6"/>
        <v>1</v>
      </c>
      <c r="CL51" s="62" t="s">
        <v>47</v>
      </c>
      <c r="CM51" s="62" t="s">
        <v>53</v>
      </c>
      <c r="CU51" s="153" t="str">
        <f t="shared" si="7"/>
        <v/>
      </c>
      <c r="CZ51" t="s">
        <v>49</v>
      </c>
      <c r="DA51" t="s">
        <v>434</v>
      </c>
      <c r="DB51" t="s">
        <v>58</v>
      </c>
      <c r="DC51" t="s">
        <v>435</v>
      </c>
      <c r="DD51" t="s">
        <v>69</v>
      </c>
      <c r="DF51">
        <v>15</v>
      </c>
      <c r="DI51" t="s">
        <v>436</v>
      </c>
      <c r="DJ51" s="3" t="s">
        <v>437</v>
      </c>
      <c r="DK51" t="e">
        <v>#N/A</v>
      </c>
      <c r="DL51" s="153" t="s">
        <v>96</v>
      </c>
      <c r="DN51">
        <v>1</v>
      </c>
    </row>
    <row r="52" spans="1:120">
      <c r="B52" s="103">
        <v>114006657030</v>
      </c>
      <c r="C52">
        <v>420113149</v>
      </c>
      <c r="D52" s="1">
        <v>44656.698923611111</v>
      </c>
      <c r="E52" s="1">
        <v>44656.701180555552</v>
      </c>
      <c r="F52" t="s">
        <v>438</v>
      </c>
      <c r="K52" t="s">
        <v>25</v>
      </c>
      <c r="L52" t="s">
        <v>26</v>
      </c>
      <c r="N52">
        <v>45</v>
      </c>
      <c r="O52">
        <v>45</v>
      </c>
      <c r="P52" t="s">
        <v>31</v>
      </c>
      <c r="Q52" t="s">
        <v>439</v>
      </c>
      <c r="V52" s="153" t="str">
        <f t="shared" si="2"/>
        <v/>
      </c>
      <c r="W52" s="16" t="s">
        <v>36</v>
      </c>
      <c r="X52" s="16" t="s">
        <v>37</v>
      </c>
      <c r="Z52" s="153">
        <f t="shared" si="3"/>
        <v>1</v>
      </c>
      <c r="AA52" s="36" t="s">
        <v>40</v>
      </c>
      <c r="AB52" s="36" t="s">
        <v>41</v>
      </c>
      <c r="AC52" s="36"/>
      <c r="AD52" s="36">
        <f t="shared" si="8"/>
        <v>1</v>
      </c>
      <c r="AE52" s="36"/>
      <c r="AF52" s="36"/>
      <c r="AG52" s="36" t="s">
        <v>46</v>
      </c>
      <c r="AH52" s="36"/>
      <c r="AI52" s="21" t="s">
        <v>40</v>
      </c>
      <c r="AJ52" s="21" t="s">
        <v>41</v>
      </c>
      <c r="AL52" s="153">
        <f t="shared" si="9"/>
        <v>1</v>
      </c>
      <c r="AO52" s="21" t="s">
        <v>46</v>
      </c>
      <c r="AQ52" s="24" t="s">
        <v>40</v>
      </c>
      <c r="AR52" s="24" t="s">
        <v>41</v>
      </c>
      <c r="AT52" s="153">
        <f t="shared" si="0"/>
        <v>1</v>
      </c>
      <c r="AV52" s="24" t="s">
        <v>46</v>
      </c>
      <c r="AX52" s="24" t="s">
        <v>49</v>
      </c>
      <c r="BB52" t="s">
        <v>52</v>
      </c>
      <c r="BG52" s="153" t="str">
        <f t="shared" si="1"/>
        <v/>
      </c>
      <c r="BN52" t="s">
        <v>57</v>
      </c>
      <c r="BR52" s="153" t="str">
        <f t="shared" si="4"/>
        <v/>
      </c>
      <c r="BX52" t="s">
        <v>40</v>
      </c>
      <c r="BY52" t="s">
        <v>41</v>
      </c>
      <c r="CA52" s="153">
        <f t="shared" si="5"/>
        <v>1</v>
      </c>
      <c r="CD52" t="s">
        <v>46</v>
      </c>
      <c r="CF52" t="s">
        <v>49</v>
      </c>
      <c r="CK52" s="153" t="str">
        <f t="shared" si="6"/>
        <v/>
      </c>
      <c r="CN52" s="62" t="s">
        <v>46</v>
      </c>
      <c r="CP52" s="62" t="s">
        <v>49</v>
      </c>
      <c r="CU52" s="153" t="str">
        <f t="shared" si="7"/>
        <v/>
      </c>
      <c r="CX52" t="s">
        <v>46</v>
      </c>
      <c r="CZ52" t="s">
        <v>49</v>
      </c>
      <c r="DB52" t="s">
        <v>69</v>
      </c>
      <c r="DD52" t="s">
        <v>69</v>
      </c>
      <c r="DF52">
        <v>11</v>
      </c>
      <c r="DG52">
        <v>11001</v>
      </c>
      <c r="DI52" t="s">
        <v>440</v>
      </c>
      <c r="DJ52" t="s">
        <v>441</v>
      </c>
      <c r="DK52" t="s">
        <v>442</v>
      </c>
      <c r="DL52" s="153" t="s">
        <v>96</v>
      </c>
      <c r="DN52">
        <v>1</v>
      </c>
    </row>
    <row r="53" spans="1:120">
      <c r="B53" s="103">
        <v>114006648275</v>
      </c>
      <c r="C53">
        <v>420113149</v>
      </c>
      <c r="D53" s="1">
        <v>44656.663136574076</v>
      </c>
      <c r="E53" s="1">
        <v>44656.690243055556</v>
      </c>
      <c r="F53" t="s">
        <v>443</v>
      </c>
      <c r="K53" t="s">
        <v>25</v>
      </c>
      <c r="L53" t="s">
        <v>26</v>
      </c>
      <c r="M53" t="s">
        <v>27</v>
      </c>
      <c r="N53" t="s">
        <v>444</v>
      </c>
      <c r="O53">
        <v>19</v>
      </c>
      <c r="P53" t="s">
        <v>31</v>
      </c>
      <c r="Q53" t="s">
        <v>445</v>
      </c>
      <c r="R53" s="16" t="s">
        <v>32</v>
      </c>
      <c r="S53" s="16" t="s">
        <v>33</v>
      </c>
      <c r="T53" s="16" t="s">
        <v>34</v>
      </c>
      <c r="V53" s="153">
        <f t="shared" si="2"/>
        <v>1</v>
      </c>
      <c r="W53" s="16" t="s">
        <v>36</v>
      </c>
      <c r="Y53" s="16" t="s">
        <v>446</v>
      </c>
      <c r="Z53" s="153">
        <f t="shared" si="3"/>
        <v>1</v>
      </c>
      <c r="AA53" s="37" t="s">
        <v>99</v>
      </c>
      <c r="AB53" s="37" t="s">
        <v>99</v>
      </c>
      <c r="AC53" s="36"/>
      <c r="AD53" s="36">
        <f t="shared" si="8"/>
        <v>1</v>
      </c>
      <c r="AE53" s="36"/>
      <c r="AF53" s="36"/>
      <c r="AG53" s="36"/>
      <c r="AH53" s="36" t="s">
        <v>447</v>
      </c>
      <c r="AI53" s="22" t="s">
        <v>99</v>
      </c>
      <c r="AJ53" s="22" t="s">
        <v>99</v>
      </c>
      <c r="AK53" s="22"/>
      <c r="AL53" s="153">
        <f t="shared" si="9"/>
        <v>1</v>
      </c>
      <c r="AP53" s="21" t="s">
        <v>448</v>
      </c>
      <c r="AQ53" s="38" t="s">
        <v>99</v>
      </c>
      <c r="AT53" s="153">
        <f t="shared" si="0"/>
        <v>1</v>
      </c>
      <c r="AU53" s="24" t="s">
        <v>47</v>
      </c>
      <c r="AY53" s="24" t="s">
        <v>449</v>
      </c>
      <c r="AZ53" t="s">
        <v>50</v>
      </c>
      <c r="BA53" t="s">
        <v>51</v>
      </c>
      <c r="BC53" s="47" t="s">
        <v>99</v>
      </c>
      <c r="BG53" s="153">
        <f t="shared" si="1"/>
        <v>1</v>
      </c>
      <c r="BK53" s="46" t="s">
        <v>450</v>
      </c>
      <c r="BL53" t="s">
        <v>55</v>
      </c>
      <c r="BM53" t="s">
        <v>56</v>
      </c>
      <c r="BO53" s="50" t="s">
        <v>99</v>
      </c>
      <c r="BR53" s="153">
        <f t="shared" si="4"/>
        <v>1</v>
      </c>
      <c r="BW53" s="49" t="s">
        <v>451</v>
      </c>
      <c r="BX53" s="6" t="s">
        <v>99</v>
      </c>
      <c r="CA53" s="153">
        <f t="shared" si="5"/>
        <v>1</v>
      </c>
      <c r="CG53" t="s">
        <v>452</v>
      </c>
      <c r="CH53" s="63" t="s">
        <v>99</v>
      </c>
      <c r="CK53" s="153">
        <f t="shared" si="6"/>
        <v>1</v>
      </c>
      <c r="CQ53" s="62" t="s">
        <v>453</v>
      </c>
      <c r="CR53" s="6" t="s">
        <v>99</v>
      </c>
      <c r="CU53" s="153">
        <f t="shared" si="7"/>
        <v>1</v>
      </c>
      <c r="DA53" t="s">
        <v>454</v>
      </c>
      <c r="DB53" t="s">
        <v>58</v>
      </c>
      <c r="DC53" t="s">
        <v>455</v>
      </c>
      <c r="DD53" t="s">
        <v>58</v>
      </c>
      <c r="DE53" t="s">
        <v>456</v>
      </c>
      <c r="DF53" t="s">
        <v>457</v>
      </c>
      <c r="DG53" t="s">
        <v>458</v>
      </c>
      <c r="DI53" t="s">
        <v>459</v>
      </c>
      <c r="DJ53" t="s">
        <v>460</v>
      </c>
      <c r="DK53" t="s">
        <v>461</v>
      </c>
      <c r="DL53" s="153" t="s">
        <v>108</v>
      </c>
      <c r="DN53" t="s">
        <v>506</v>
      </c>
      <c r="DO53">
        <v>1</v>
      </c>
    </row>
    <row r="54" spans="1:120">
      <c r="B54" s="103">
        <v>114006637023</v>
      </c>
      <c r="C54">
        <v>420113149</v>
      </c>
      <c r="D54" s="1">
        <v>44656.64130787037</v>
      </c>
      <c r="E54" s="1">
        <v>44656.67628472222</v>
      </c>
      <c r="F54" t="s">
        <v>462</v>
      </c>
      <c r="K54" t="s">
        <v>25</v>
      </c>
      <c r="L54" t="s">
        <v>26</v>
      </c>
      <c r="M54" t="s">
        <v>27</v>
      </c>
      <c r="N54" t="s">
        <v>463</v>
      </c>
      <c r="O54" t="s">
        <v>464</v>
      </c>
      <c r="P54" t="s">
        <v>31</v>
      </c>
      <c r="Q54" t="s">
        <v>465</v>
      </c>
      <c r="R54" s="16" t="s">
        <v>32</v>
      </c>
      <c r="V54" s="153">
        <f t="shared" si="2"/>
        <v>1</v>
      </c>
      <c r="W54" s="16" t="s">
        <v>36</v>
      </c>
      <c r="X54" s="16" t="s">
        <v>37</v>
      </c>
      <c r="Y54" s="16" t="s">
        <v>466</v>
      </c>
      <c r="Z54" s="153">
        <f t="shared" si="3"/>
        <v>1</v>
      </c>
      <c r="AA54" s="36" t="s">
        <v>40</v>
      </c>
      <c r="AB54" s="36" t="s">
        <v>41</v>
      </c>
      <c r="AC54" s="36" t="s">
        <v>42</v>
      </c>
      <c r="AD54" s="36">
        <f t="shared" si="8"/>
        <v>1</v>
      </c>
      <c r="AE54" s="36" t="s">
        <v>44</v>
      </c>
      <c r="AF54" s="36"/>
      <c r="AG54" s="36" t="s">
        <v>46</v>
      </c>
      <c r="AH54" s="36"/>
      <c r="AI54" s="21" t="s">
        <v>40</v>
      </c>
      <c r="AJ54" s="21"/>
      <c r="AL54" s="153">
        <f t="shared" si="9"/>
        <v>1</v>
      </c>
      <c r="AM54" s="21" t="s">
        <v>44</v>
      </c>
      <c r="AO54" s="21" t="s">
        <v>46</v>
      </c>
      <c r="AQ54" s="24" t="s">
        <v>40</v>
      </c>
      <c r="AT54" s="153">
        <f t="shared" si="0"/>
        <v>1</v>
      </c>
      <c r="AU54" s="24" t="s">
        <v>47</v>
      </c>
      <c r="AV54" s="24" t="s">
        <v>46</v>
      </c>
      <c r="AX54" s="24" t="s">
        <v>49</v>
      </c>
      <c r="AZ54" t="s">
        <v>50</v>
      </c>
      <c r="BC54" s="46" t="s">
        <v>40</v>
      </c>
      <c r="BD54" s="46" t="s">
        <v>41</v>
      </c>
      <c r="BF54" s="46" t="s">
        <v>47</v>
      </c>
      <c r="BG54" s="153">
        <f t="shared" si="1"/>
        <v>1</v>
      </c>
      <c r="BN54" t="s">
        <v>57</v>
      </c>
      <c r="BR54" s="153" t="str">
        <f t="shared" si="4"/>
        <v/>
      </c>
      <c r="BX54" t="s">
        <v>40</v>
      </c>
      <c r="BY54" t="s">
        <v>41</v>
      </c>
      <c r="CA54" s="153">
        <f t="shared" si="5"/>
        <v>1</v>
      </c>
      <c r="CB54" t="s">
        <v>47</v>
      </c>
      <c r="CH54" s="62" t="s">
        <v>40</v>
      </c>
      <c r="CK54" s="153">
        <f t="shared" si="6"/>
        <v>1</v>
      </c>
      <c r="CR54" t="s">
        <v>40</v>
      </c>
      <c r="CU54" s="153">
        <f t="shared" si="7"/>
        <v>1</v>
      </c>
      <c r="DB54" t="s">
        <v>58</v>
      </c>
      <c r="DC54" t="s">
        <v>467</v>
      </c>
      <c r="DD54" t="s">
        <v>58</v>
      </c>
      <c r="DE54" t="s">
        <v>468</v>
      </c>
      <c r="DF54">
        <v>44</v>
      </c>
      <c r="DG54" t="s">
        <v>469</v>
      </c>
      <c r="DI54" t="s">
        <v>470</v>
      </c>
      <c r="DJ54" t="s">
        <v>471</v>
      </c>
      <c r="DK54" t="s">
        <v>472</v>
      </c>
      <c r="DL54" s="153" t="s">
        <v>96</v>
      </c>
      <c r="DN54">
        <v>1</v>
      </c>
    </row>
    <row r="55" spans="1:120">
      <c r="B55" s="103">
        <v>114006634683</v>
      </c>
      <c r="C55">
        <v>420113149</v>
      </c>
      <c r="D55" s="1">
        <v>44656.646655092591</v>
      </c>
      <c r="E55" s="1">
        <v>44656.673368055555</v>
      </c>
      <c r="F55" t="s">
        <v>473</v>
      </c>
      <c r="K55" t="s">
        <v>25</v>
      </c>
      <c r="N55" t="s">
        <v>474</v>
      </c>
      <c r="O55" t="s">
        <v>475</v>
      </c>
      <c r="P55" t="s">
        <v>31</v>
      </c>
      <c r="Q55" t="s">
        <v>476</v>
      </c>
      <c r="S55" s="16" t="s">
        <v>33</v>
      </c>
      <c r="V55" s="153">
        <f t="shared" si="2"/>
        <v>2</v>
      </c>
      <c r="X55" s="16" t="s">
        <v>37</v>
      </c>
      <c r="Z55" s="153">
        <f t="shared" si="3"/>
        <v>2</v>
      </c>
      <c r="AA55" s="36"/>
      <c r="AB55" s="36"/>
      <c r="AC55" s="36"/>
      <c r="AD55" s="36" t="str">
        <f t="shared" si="8"/>
        <v/>
      </c>
      <c r="AE55" s="36" t="s">
        <v>44</v>
      </c>
      <c r="AF55" s="36"/>
      <c r="AG55" s="36" t="s">
        <v>46</v>
      </c>
      <c r="AH55" s="36" t="s">
        <v>477</v>
      </c>
      <c r="AI55" s="21"/>
      <c r="AJ55" s="21"/>
      <c r="AL55" s="153" t="str">
        <f t="shared" si="9"/>
        <v/>
      </c>
      <c r="AM55" s="21" t="s">
        <v>44</v>
      </c>
      <c r="AO55" s="21" t="s">
        <v>46</v>
      </c>
      <c r="AP55" s="21" t="s">
        <v>477</v>
      </c>
      <c r="AQ55" s="24"/>
      <c r="AT55" s="153" t="str">
        <f t="shared" si="0"/>
        <v/>
      </c>
      <c r="AU55" s="24" t="s">
        <v>47</v>
      </c>
      <c r="AV55" s="24" t="s">
        <v>46</v>
      </c>
      <c r="AY55" s="24" t="s">
        <v>477</v>
      </c>
      <c r="AZ55" t="s">
        <v>50</v>
      </c>
      <c r="BA55" t="s">
        <v>51</v>
      </c>
      <c r="BF55" s="46" t="s">
        <v>47</v>
      </c>
      <c r="BG55" s="153" t="str">
        <f t="shared" si="1"/>
        <v/>
      </c>
      <c r="BK55" s="46" t="s">
        <v>477</v>
      </c>
      <c r="BL55" t="s">
        <v>55</v>
      </c>
      <c r="BM55" t="s">
        <v>56</v>
      </c>
      <c r="BR55" s="153" t="str">
        <f t="shared" si="4"/>
        <v/>
      </c>
      <c r="BS55" s="49" t="s">
        <v>47</v>
      </c>
      <c r="BW55" s="49" t="s">
        <v>478</v>
      </c>
      <c r="CA55" s="153" t="str">
        <f t="shared" si="5"/>
        <v/>
      </c>
      <c r="CB55" t="s">
        <v>47</v>
      </c>
      <c r="CD55" t="s">
        <v>46</v>
      </c>
      <c r="CG55" t="s">
        <v>477</v>
      </c>
      <c r="CK55" s="153" t="str">
        <f t="shared" si="6"/>
        <v/>
      </c>
      <c r="CL55" s="62" t="s">
        <v>47</v>
      </c>
      <c r="CN55" s="62" t="s">
        <v>46</v>
      </c>
      <c r="CQ55" s="62" t="s">
        <v>477</v>
      </c>
      <c r="CU55" s="153" t="str">
        <f t="shared" si="7"/>
        <v/>
      </c>
      <c r="CV55" t="s">
        <v>47</v>
      </c>
      <c r="CX55" t="s">
        <v>46</v>
      </c>
      <c r="DA55" t="s">
        <v>477</v>
      </c>
      <c r="DB55" t="s">
        <v>69</v>
      </c>
      <c r="DD55" t="s">
        <v>58</v>
      </c>
      <c r="DE55" t="s">
        <v>479</v>
      </c>
      <c r="DF55">
        <v>53</v>
      </c>
      <c r="DI55" t="s">
        <v>480</v>
      </c>
      <c r="DJ55" t="s">
        <v>481</v>
      </c>
      <c r="DK55" t="s">
        <v>482</v>
      </c>
      <c r="DL55" s="153" t="s">
        <v>96</v>
      </c>
      <c r="DN55">
        <v>1</v>
      </c>
    </row>
    <row r="56" spans="1:120">
      <c r="B56" s="103">
        <v>114006632536</v>
      </c>
      <c r="C56">
        <v>420113149</v>
      </c>
      <c r="D56" s="1">
        <v>44656.657280092593</v>
      </c>
      <c r="E56" s="1">
        <v>44656.670763888891</v>
      </c>
      <c r="F56" t="s">
        <v>483</v>
      </c>
      <c r="K56" t="s">
        <v>25</v>
      </c>
      <c r="L56" t="s">
        <v>26</v>
      </c>
      <c r="N56">
        <v>60</v>
      </c>
      <c r="O56">
        <v>50</v>
      </c>
      <c r="P56" t="s">
        <v>31</v>
      </c>
      <c r="Q56" t="s">
        <v>484</v>
      </c>
      <c r="V56" s="153" t="str">
        <f t="shared" si="2"/>
        <v/>
      </c>
      <c r="W56" s="16" t="s">
        <v>36</v>
      </c>
      <c r="X56" s="16" t="s">
        <v>37</v>
      </c>
      <c r="Z56" s="153">
        <f t="shared" si="3"/>
        <v>1</v>
      </c>
      <c r="AA56" s="36"/>
      <c r="AB56" s="36"/>
      <c r="AC56" s="36"/>
      <c r="AD56" s="36" t="str">
        <f t="shared" si="8"/>
        <v/>
      </c>
      <c r="AE56" s="36" t="s">
        <v>44</v>
      </c>
      <c r="AF56" s="36"/>
      <c r="AG56" s="36" t="s">
        <v>46</v>
      </c>
      <c r="AH56" s="36"/>
      <c r="AI56" s="21"/>
      <c r="AJ56" s="21"/>
      <c r="AL56" s="153" t="str">
        <f t="shared" si="9"/>
        <v/>
      </c>
      <c r="AM56" s="21" t="s">
        <v>44</v>
      </c>
      <c r="AO56" s="21" t="s">
        <v>46</v>
      </c>
      <c r="AQ56" s="24"/>
      <c r="AT56" s="153" t="str">
        <f t="shared" si="0"/>
        <v/>
      </c>
      <c r="AU56" s="24" t="s">
        <v>47</v>
      </c>
      <c r="AV56" s="24" t="s">
        <v>46</v>
      </c>
      <c r="AX56" s="24" t="s">
        <v>49</v>
      </c>
      <c r="AZ56" t="s">
        <v>50</v>
      </c>
      <c r="BA56" t="s">
        <v>51</v>
      </c>
      <c r="BF56" s="46" t="s">
        <v>47</v>
      </c>
      <c r="BG56" s="153" t="str">
        <f t="shared" si="1"/>
        <v/>
      </c>
      <c r="BI56" s="46" t="s">
        <v>46</v>
      </c>
      <c r="BN56" t="s">
        <v>57</v>
      </c>
      <c r="BR56" s="153" t="str">
        <f t="shared" si="4"/>
        <v/>
      </c>
      <c r="CA56" s="153" t="str">
        <f t="shared" si="5"/>
        <v/>
      </c>
      <c r="CB56" t="s">
        <v>47</v>
      </c>
      <c r="CD56" t="s">
        <v>46</v>
      </c>
      <c r="CF56" t="s">
        <v>49</v>
      </c>
      <c r="CK56" s="153" t="str">
        <f t="shared" si="6"/>
        <v/>
      </c>
      <c r="CL56" s="62" t="s">
        <v>47</v>
      </c>
      <c r="CN56" s="62" t="s">
        <v>46</v>
      </c>
      <c r="CP56" s="62" t="s">
        <v>49</v>
      </c>
      <c r="CU56" s="153" t="str">
        <f t="shared" si="7"/>
        <v/>
      </c>
      <c r="CV56" t="s">
        <v>47</v>
      </c>
      <c r="CX56" t="s">
        <v>46</v>
      </c>
      <c r="CZ56" t="s">
        <v>49</v>
      </c>
      <c r="DB56" t="s">
        <v>58</v>
      </c>
      <c r="DC56" t="s">
        <v>485</v>
      </c>
      <c r="DD56" t="s">
        <v>69</v>
      </c>
      <c r="DF56" t="s">
        <v>307</v>
      </c>
      <c r="DI56" t="s">
        <v>486</v>
      </c>
      <c r="DJ56" t="s">
        <v>487</v>
      </c>
      <c r="DK56" t="s">
        <v>488</v>
      </c>
      <c r="DL56" s="153" t="s">
        <v>96</v>
      </c>
      <c r="DN56">
        <v>1</v>
      </c>
    </row>
    <row r="57" spans="1:120">
      <c r="K57">
        <v>54</v>
      </c>
      <c r="L57">
        <v>43</v>
      </c>
      <c r="M57">
        <v>15</v>
      </c>
      <c r="DN57">
        <f>SUM(DN3:DN56)</f>
        <v>37</v>
      </c>
      <c r="DO57">
        <f>SUM(DO3:DO56)</f>
        <v>16</v>
      </c>
      <c r="DP57">
        <f>SUM(DP3:DP56)</f>
        <v>1</v>
      </c>
    </row>
    <row r="58" spans="1:120" s="151" customFormat="1">
      <c r="B58" s="155"/>
      <c r="V58" s="153"/>
      <c r="Z58" s="153"/>
      <c r="AL58" s="153"/>
      <c r="AT58" s="153"/>
      <c r="BG58" s="153"/>
      <c r="BR58" s="153"/>
      <c r="CA58" s="153"/>
      <c r="CK58" s="153"/>
      <c r="CU58" s="153"/>
      <c r="DL58" s="153"/>
    </row>
    <row r="59" spans="1:120" s="151" customFormat="1">
      <c r="B59" s="155"/>
      <c r="V59" s="153"/>
      <c r="Z59" s="153"/>
      <c r="AL59" s="153"/>
      <c r="AT59" s="153"/>
      <c r="BG59" s="153"/>
      <c r="BR59" s="153"/>
      <c r="CA59" s="153"/>
      <c r="CK59" s="153"/>
      <c r="CU59" s="153"/>
      <c r="DL59" s="153"/>
    </row>
    <row r="60" spans="1:120">
      <c r="A60" s="154" t="s">
        <v>624</v>
      </c>
    </row>
    <row r="61" spans="1:120" s="4" customFormat="1">
      <c r="A61" s="4">
        <v>34</v>
      </c>
      <c r="B61" s="149">
        <v>114007084490</v>
      </c>
      <c r="C61" s="4">
        <v>420113149</v>
      </c>
      <c r="D61" s="5">
        <v>44657.359756944446</v>
      </c>
      <c r="E61" s="5">
        <v>44669.508356481485</v>
      </c>
      <c r="F61" s="4" t="s">
        <v>489</v>
      </c>
      <c r="K61" s="4" t="s">
        <v>25</v>
      </c>
      <c r="L61" s="4" t="s">
        <v>26</v>
      </c>
      <c r="N61" s="4">
        <v>450</v>
      </c>
      <c r="P61" s="4" t="s">
        <v>31</v>
      </c>
      <c r="Q61" s="4" t="s">
        <v>490</v>
      </c>
      <c r="R61" s="4" t="s">
        <v>32</v>
      </c>
      <c r="V61" s="153">
        <f>IF(R61&lt;&gt;"",1,IF(S61&lt;&gt;"",2,IF(T61&lt;&gt;"",3,IF(U61&lt;&gt;"",4,""))))</f>
        <v>1</v>
      </c>
      <c r="Z61" s="153" t="str">
        <f>IF(W61&lt;&gt;"",1,IF(X61&lt;&gt;"",2,""))</f>
        <v/>
      </c>
      <c r="AD61" s="4" t="str">
        <f>IF(AA61&lt;&gt;"",1,IF(AB61&lt;&gt;"",2,IF(AC61&lt;&gt;"",3,"")))</f>
        <v/>
      </c>
      <c r="AH61" s="4" t="s">
        <v>491</v>
      </c>
      <c r="AL61" s="153" t="str">
        <f>IF(AI61&lt;&gt;"",1,IF(AJ61&lt;&gt;"",2,IF(AK61&lt;&gt;"",3,"")))</f>
        <v/>
      </c>
      <c r="AP61" s="4" t="s">
        <v>491</v>
      </c>
      <c r="AT61" s="153" t="str">
        <f>IF(AQ61&lt;&gt;"",1,IF(AR61&lt;&gt;"",2,IF(AS61&lt;&gt;"",3,"")))</f>
        <v/>
      </c>
      <c r="AY61" s="4" t="s">
        <v>491</v>
      </c>
      <c r="AZ61" s="4" t="s">
        <v>50</v>
      </c>
      <c r="BA61" s="4" t="s">
        <v>51</v>
      </c>
      <c r="BG61" s="153" t="str">
        <f>IF(BC61&lt;&gt;"",1,IF(BD61&lt;&gt;"",2,IF(BE61&lt;&gt;"",3,"")))</f>
        <v/>
      </c>
      <c r="BK61" s="4" t="s">
        <v>492</v>
      </c>
      <c r="BN61" s="4" t="s">
        <v>57</v>
      </c>
      <c r="BR61" s="153" t="str">
        <f>IF(BO61&lt;&gt;"",1,IF(BP61&lt;&gt;"",2,IF(BQ61&lt;&gt;"",3,"")))</f>
        <v/>
      </c>
      <c r="CA61" s="153" t="str">
        <f>IF(BX61&lt;&gt;"",1,IF(BY61&lt;&gt;"",2,IF(BZ61&lt;&gt;"",3,"")))</f>
        <v/>
      </c>
      <c r="CK61" s="153" t="str">
        <f>IF(CH61&lt;&gt;"",1,IF(CI61&lt;&gt;"",2,IF(CJ61&lt;&gt;"",3,"")))</f>
        <v/>
      </c>
      <c r="CU61" s="153" t="str">
        <f>IF(CR61&lt;&gt;"",1,IF(CS61&lt;&gt;"",2,IF(CT61&lt;&gt;"",3,"")))</f>
        <v/>
      </c>
      <c r="DK61" s="4" t="e">
        <v>#N/A</v>
      </c>
      <c r="DL61" s="153" t="e">
        <v>#N/A</v>
      </c>
      <c r="DN61" s="4">
        <v>1</v>
      </c>
    </row>
    <row r="62" spans="1:120">
      <c r="A62">
        <v>15</v>
      </c>
      <c r="B62" s="103">
        <v>114012942511</v>
      </c>
      <c r="C62">
        <v>420113149</v>
      </c>
      <c r="D62" s="1">
        <v>44669.691967592589</v>
      </c>
      <c r="E62" s="1">
        <v>44669.699560185189</v>
      </c>
      <c r="F62" t="s">
        <v>493</v>
      </c>
      <c r="K62" t="s">
        <v>25</v>
      </c>
      <c r="N62">
        <v>34</v>
      </c>
      <c r="O62">
        <v>34</v>
      </c>
      <c r="P62" t="s">
        <v>69</v>
      </c>
      <c r="V62" s="153" t="str">
        <f>IF(R62&lt;&gt;"",1,IF(S62&lt;&gt;"",2,IF(T62&lt;&gt;"",3,IF(U62&lt;&gt;"",4,""))))</f>
        <v/>
      </c>
      <c r="W62" s="17" t="s">
        <v>99</v>
      </c>
      <c r="Y62" s="16" t="s">
        <v>494</v>
      </c>
      <c r="Z62" s="153">
        <f>IF(W62&lt;&gt;"",1,IF(X62&lt;&gt;"",2,""))</f>
        <v>1</v>
      </c>
      <c r="AA62" s="36" t="s">
        <v>40</v>
      </c>
      <c r="AB62" s="36" t="s">
        <v>41</v>
      </c>
      <c r="AC62" s="36"/>
      <c r="AD62" s="36">
        <f>IF(AA62&lt;&gt;"",1,IF(AB62&lt;&gt;"",2,IF(AC62&lt;&gt;"",3,"")))</f>
        <v>1</v>
      </c>
      <c r="AE62" s="36" t="s">
        <v>44</v>
      </c>
      <c r="AF62" s="36"/>
      <c r="AG62" s="36"/>
      <c r="AH62" s="36"/>
      <c r="AI62" s="21" t="s">
        <v>40</v>
      </c>
      <c r="AJ62" s="21"/>
      <c r="AL62" s="153">
        <f>IF(AI62&lt;&gt;"",1,IF(AJ62&lt;&gt;"",2,IF(AK62&lt;&gt;"",3,"")))</f>
        <v>1</v>
      </c>
      <c r="AQ62" s="24" t="s">
        <v>40</v>
      </c>
      <c r="AT62" s="153">
        <f>IF(AQ62&lt;&gt;"",1,IF(AR62&lt;&gt;"",2,IF(AS62&lt;&gt;"",3,"")))</f>
        <v>1</v>
      </c>
      <c r="AU62" s="24" t="s">
        <v>47</v>
      </c>
      <c r="BB62" t="s">
        <v>52</v>
      </c>
      <c r="BG62" s="153" t="str">
        <f>IF(BC62&lt;&gt;"",1,IF(BD62&lt;&gt;"",2,IF(BE62&lt;&gt;"",3,"")))</f>
        <v/>
      </c>
      <c r="BN62" t="s">
        <v>57</v>
      </c>
      <c r="BR62" s="153" t="str">
        <f>IF(BO62&lt;&gt;"",1,IF(BP62&lt;&gt;"",2,IF(BQ62&lt;&gt;"",3,"")))</f>
        <v/>
      </c>
      <c r="BX62" t="s">
        <v>40</v>
      </c>
      <c r="CA62" s="153">
        <f>IF(BX62&lt;&gt;"",1,IF(BY62&lt;&gt;"",2,IF(BZ62&lt;&gt;"",3,"")))</f>
        <v>1</v>
      </c>
      <c r="CH62" s="62" t="s">
        <v>40</v>
      </c>
      <c r="CK62" s="153">
        <f>IF(CH62&lt;&gt;"",1,IF(CI62&lt;&gt;"",2,IF(CJ62&lt;&gt;"",3,"")))</f>
        <v>1</v>
      </c>
      <c r="CR62" t="s">
        <v>40</v>
      </c>
      <c r="CU62" s="153">
        <f>IF(CR62&lt;&gt;"",1,IF(CS62&lt;&gt;"",2,IF(CT62&lt;&gt;"",3,"")))</f>
        <v>1</v>
      </c>
      <c r="DB62" t="s">
        <v>69</v>
      </c>
      <c r="DD62" t="s">
        <v>69</v>
      </c>
      <c r="DF62">
        <v>15</v>
      </c>
      <c r="DI62" t="s">
        <v>495</v>
      </c>
      <c r="DJ62" t="s">
        <v>496</v>
      </c>
      <c r="DK62" t="e">
        <v>#N/A</v>
      </c>
      <c r="DL62" s="153" t="s">
        <v>96</v>
      </c>
    </row>
    <row r="63" spans="1:120">
      <c r="B63" s="156" t="s">
        <v>497</v>
      </c>
    </row>
    <row r="64" spans="1:120">
      <c r="A64">
        <v>51</v>
      </c>
      <c r="B64" s="103">
        <v>114007044639</v>
      </c>
      <c r="C64">
        <v>420113149</v>
      </c>
      <c r="D64" s="1">
        <v>44657.307685185187</v>
      </c>
      <c r="E64" s="1">
        <v>44657.319247685184</v>
      </c>
      <c r="F64" t="s">
        <v>498</v>
      </c>
      <c r="K64" t="s">
        <v>25</v>
      </c>
      <c r="N64">
        <v>750</v>
      </c>
      <c r="O64">
        <v>550</v>
      </c>
      <c r="P64" t="s">
        <v>69</v>
      </c>
      <c r="S64" s="16" t="s">
        <v>33</v>
      </c>
      <c r="V64" s="153">
        <f>IF(R64&lt;&gt;"",1,IF(S64&lt;&gt;"",2,IF(T64&lt;&gt;"",3,IF(U64&lt;&gt;"",4,""))))</f>
        <v>2</v>
      </c>
      <c r="Z64" s="153" t="str">
        <f>IF(W64&lt;&gt;"",1,IF(X64&lt;&gt;"",2,""))</f>
        <v/>
      </c>
      <c r="AA64" s="36"/>
      <c r="AB64" s="36"/>
      <c r="AC64" s="36" t="s">
        <v>42</v>
      </c>
      <c r="AD64" s="36">
        <f>IF(AA64&lt;&gt;"",1,IF(AB64&lt;&gt;"",2,IF(AC64&lt;&gt;"",3,"")))</f>
        <v>3</v>
      </c>
      <c r="AE64" s="36" t="s">
        <v>44</v>
      </c>
      <c r="AF64" s="36"/>
      <c r="AG64" s="36"/>
      <c r="AH64" s="36"/>
      <c r="AI64" s="21"/>
      <c r="AJ64" s="21"/>
      <c r="AL64" s="153" t="str">
        <f>IF(AI64&lt;&gt;"",1,IF(AJ64&lt;&gt;"",2,IF(AK64&lt;&gt;"",3,"")))</f>
        <v/>
      </c>
      <c r="AM64" s="21" t="s">
        <v>44</v>
      </c>
      <c r="AQ64" s="24"/>
      <c r="AT64" s="153" t="str">
        <f>IF(AQ64&lt;&gt;"",1,IF(AR64&lt;&gt;"",2,IF(AS64&lt;&gt;"",3,"")))</f>
        <v/>
      </c>
      <c r="AU64" s="24" t="s">
        <v>47</v>
      </c>
      <c r="BB64" t="s">
        <v>52</v>
      </c>
      <c r="BG64" s="153" t="str">
        <f>IF(BC64&lt;&gt;"",1,IF(BD64&lt;&gt;"",2,IF(BE64&lt;&gt;"",3,"")))</f>
        <v/>
      </c>
      <c r="BN64" t="s">
        <v>57</v>
      </c>
      <c r="BR64" s="153" t="str">
        <f>IF(BO64&lt;&gt;"",1,IF(BP64&lt;&gt;"",2,IF(BQ64&lt;&gt;"",3,"")))</f>
        <v/>
      </c>
      <c r="CA64" s="153" t="str">
        <f>IF(BX64&lt;&gt;"",1,IF(BY64&lt;&gt;"",2,IF(BZ64&lt;&gt;"",3,"")))</f>
        <v/>
      </c>
      <c r="CB64" t="s">
        <v>47</v>
      </c>
      <c r="CK64" s="153" t="str">
        <f>IF(CH64&lt;&gt;"",1,IF(CI64&lt;&gt;"",2,IF(CJ64&lt;&gt;"",3,"")))</f>
        <v/>
      </c>
      <c r="CL64" s="62" t="s">
        <v>47</v>
      </c>
      <c r="CU64" s="153" t="str">
        <f>IF(CR64&lt;&gt;"",1,IF(CS64&lt;&gt;"",2,IF(CT64&lt;&gt;"",3,"")))</f>
        <v/>
      </c>
      <c r="CV64" t="s">
        <v>47</v>
      </c>
      <c r="DB64" t="s">
        <v>69</v>
      </c>
      <c r="DD64" t="s">
        <v>69</v>
      </c>
      <c r="DF64">
        <v>18</v>
      </c>
      <c r="DK64" t="e">
        <v>#N/A</v>
      </c>
      <c r="DL64" s="153" t="s">
        <v>96</v>
      </c>
    </row>
    <row r="67" spans="1:116">
      <c r="A67">
        <v>17</v>
      </c>
      <c r="B67" s="103">
        <v>114012905743</v>
      </c>
      <c r="C67">
        <v>420113149</v>
      </c>
      <c r="D67" s="1">
        <v>44669.641435185185</v>
      </c>
      <c r="E67" s="1">
        <v>44669.651493055557</v>
      </c>
      <c r="F67" t="s">
        <v>499</v>
      </c>
      <c r="K67" t="s">
        <v>25</v>
      </c>
      <c r="N67" t="s">
        <v>500</v>
      </c>
      <c r="O67">
        <v>170</v>
      </c>
      <c r="P67" t="s">
        <v>69</v>
      </c>
      <c r="V67" s="153" t="str">
        <f>IF(R67&lt;&gt;"",1,IF(S67&lt;&gt;"",2,IF(T67&lt;&gt;"",3,IF(U67&lt;&gt;"",4,""))))</f>
        <v/>
      </c>
      <c r="X67" s="17" t="s">
        <v>99</v>
      </c>
      <c r="Y67" s="16" t="s">
        <v>501</v>
      </c>
      <c r="Z67" s="153">
        <f>IF(W67&lt;&gt;"",1,IF(X67&lt;&gt;"",2,""))</f>
        <v>2</v>
      </c>
      <c r="AA67" s="36"/>
      <c r="AB67" s="36"/>
      <c r="AC67" s="36"/>
      <c r="AD67" s="36" t="str">
        <f>IF(AA67&lt;&gt;"",1,IF(AB67&lt;&gt;"",2,IF(AC67&lt;&gt;"",3,"")))</f>
        <v/>
      </c>
      <c r="AE67" s="36"/>
      <c r="AF67" s="36"/>
      <c r="AG67" s="36" t="s">
        <v>46</v>
      </c>
      <c r="AH67" s="36"/>
      <c r="AI67" s="21"/>
      <c r="AJ67" s="21"/>
      <c r="AL67" s="153" t="str">
        <f>IF(AI67&lt;&gt;"",1,IF(AJ67&lt;&gt;"",2,IF(AK67&lt;&gt;"",3,"")))</f>
        <v/>
      </c>
      <c r="AM67" s="21" t="s">
        <v>44</v>
      </c>
      <c r="AO67" s="21" t="s">
        <v>46</v>
      </c>
      <c r="AQ67" s="24"/>
      <c r="AT67" s="153" t="str">
        <f>IF(AQ67&lt;&gt;"",1,IF(AR67&lt;&gt;"",2,IF(AS67&lt;&gt;"",3,"")))</f>
        <v/>
      </c>
      <c r="AU67" s="24" t="s">
        <v>47</v>
      </c>
      <c r="AZ67" t="s">
        <v>50</v>
      </c>
      <c r="BF67" s="46" t="s">
        <v>47</v>
      </c>
      <c r="BG67" s="153" t="str">
        <f>IF(BC67&lt;&gt;"",1,IF(BD67&lt;&gt;"",2,IF(BE67&lt;&gt;"",3,"")))</f>
        <v/>
      </c>
      <c r="BN67" t="s">
        <v>57</v>
      </c>
      <c r="BR67" s="153" t="str">
        <f>IF(BO67&lt;&gt;"",1,IF(BP67&lt;&gt;"",2,IF(BQ67&lt;&gt;"",3,"")))</f>
        <v/>
      </c>
      <c r="CA67" s="153" t="str">
        <f>IF(BX67&lt;&gt;"",1,IF(BY67&lt;&gt;"",2,IF(BZ67&lt;&gt;"",3,"")))</f>
        <v/>
      </c>
      <c r="CB67" t="s">
        <v>47</v>
      </c>
      <c r="CD67" t="s">
        <v>46</v>
      </c>
      <c r="CK67" s="153" t="str">
        <f>IF(CH67&lt;&gt;"",1,IF(CI67&lt;&gt;"",2,IF(CJ67&lt;&gt;"",3,"")))</f>
        <v/>
      </c>
      <c r="CL67" s="62" t="s">
        <v>47</v>
      </c>
      <c r="CN67" s="62" t="s">
        <v>46</v>
      </c>
      <c r="CU67" s="153" t="str">
        <f>IF(CR67&lt;&gt;"",1,IF(CS67&lt;&gt;"",2,IF(CT67&lt;&gt;"",3,"")))</f>
        <v/>
      </c>
      <c r="CV67" t="s">
        <v>47</v>
      </c>
      <c r="CX67" t="s">
        <v>46</v>
      </c>
      <c r="DB67" t="s">
        <v>58</v>
      </c>
      <c r="DC67" t="s">
        <v>502</v>
      </c>
      <c r="DD67" t="s">
        <v>69</v>
      </c>
      <c r="DF67">
        <v>47000</v>
      </c>
      <c r="DI67" t="s">
        <v>503</v>
      </c>
      <c r="DJ67" s="3" t="s">
        <v>504</v>
      </c>
      <c r="DK67" t="s">
        <v>425</v>
      </c>
      <c r="DL67" s="153" t="s">
        <v>96</v>
      </c>
    </row>
    <row r="69" spans="1:116">
      <c r="B69" s="156" t="s">
        <v>505</v>
      </c>
    </row>
    <row r="70" spans="1:116">
      <c r="A70">
        <v>29</v>
      </c>
      <c r="B70" s="103">
        <v>114012811408</v>
      </c>
      <c r="C70">
        <v>420113149</v>
      </c>
      <c r="D70" s="1">
        <v>44669.507986111108</v>
      </c>
      <c r="E70" s="1">
        <v>44669.528761574074</v>
      </c>
      <c r="F70" t="s">
        <v>272</v>
      </c>
      <c r="K70" t="s">
        <v>25</v>
      </c>
      <c r="L70" t="s">
        <v>26</v>
      </c>
      <c r="M70" t="s">
        <v>27</v>
      </c>
      <c r="N70">
        <v>6394</v>
      </c>
      <c r="O70">
        <v>6394</v>
      </c>
      <c r="P70" t="s">
        <v>31</v>
      </c>
      <c r="Q70" t="s">
        <v>273</v>
      </c>
      <c r="R70" s="16" t="s">
        <v>32</v>
      </c>
      <c r="V70" s="153">
        <v>1</v>
      </c>
      <c r="Z70" s="153" t="s">
        <v>506</v>
      </c>
      <c r="AA70" s="36" t="s">
        <v>40</v>
      </c>
      <c r="AB70" s="36"/>
      <c r="AC70" s="36" t="s">
        <v>42</v>
      </c>
      <c r="AD70" s="36">
        <v>1</v>
      </c>
      <c r="AE70" s="36"/>
      <c r="AF70" s="36"/>
      <c r="AG70" s="36"/>
      <c r="AH70" s="36"/>
      <c r="AI70" s="21" t="s">
        <v>40</v>
      </c>
      <c r="AJ70" s="21"/>
      <c r="AL70" s="153">
        <v>1</v>
      </c>
      <c r="AQ70" s="24" t="s">
        <v>40</v>
      </c>
      <c r="AT70" s="153">
        <v>1</v>
      </c>
      <c r="AZ70" t="s">
        <v>50</v>
      </c>
      <c r="BA70" t="s">
        <v>51</v>
      </c>
      <c r="BC70" s="46" t="s">
        <v>40</v>
      </c>
      <c r="BG70" s="153">
        <v>1</v>
      </c>
      <c r="BL70" t="s">
        <v>55</v>
      </c>
      <c r="BM70" t="s">
        <v>56</v>
      </c>
      <c r="BO70" s="49" t="s">
        <v>40</v>
      </c>
      <c r="BR70" s="153">
        <v>1</v>
      </c>
      <c r="BX70" t="s">
        <v>40</v>
      </c>
      <c r="CA70" s="153">
        <v>1</v>
      </c>
      <c r="CB70" t="s">
        <v>47</v>
      </c>
      <c r="CH70" s="62" t="s">
        <v>40</v>
      </c>
      <c r="CK70" s="153">
        <v>1</v>
      </c>
      <c r="CR70" t="s">
        <v>40</v>
      </c>
      <c r="CU70" s="153">
        <v>1</v>
      </c>
      <c r="DB70" t="s">
        <v>58</v>
      </c>
      <c r="DC70" t="s">
        <v>274</v>
      </c>
      <c r="DD70" t="s">
        <v>69</v>
      </c>
      <c r="DF70">
        <v>17</v>
      </c>
      <c r="DI70" t="s">
        <v>275</v>
      </c>
      <c r="DJ70" t="s">
        <v>276</v>
      </c>
      <c r="DK70" t="s">
        <v>277</v>
      </c>
      <c r="DL70" s="153" t="s">
        <v>96</v>
      </c>
    </row>
    <row r="71" spans="1:116">
      <c r="A71">
        <v>59</v>
      </c>
      <c r="B71" s="103">
        <v>114006611536</v>
      </c>
      <c r="C71">
        <v>420113149</v>
      </c>
      <c r="D71" s="1">
        <v>44656.632326388892</v>
      </c>
      <c r="E71" s="1">
        <v>44656.647488425922</v>
      </c>
      <c r="F71" t="s">
        <v>272</v>
      </c>
      <c r="K71" t="s">
        <v>25</v>
      </c>
      <c r="L71" t="s">
        <v>26</v>
      </c>
      <c r="N71">
        <v>2600</v>
      </c>
      <c r="O71">
        <v>948</v>
      </c>
      <c r="P71" t="s">
        <v>69</v>
      </c>
      <c r="R71" s="16" t="s">
        <v>32</v>
      </c>
      <c r="V71" s="153">
        <v>1</v>
      </c>
      <c r="X71" s="16" t="s">
        <v>37</v>
      </c>
      <c r="Z71" s="153">
        <v>2</v>
      </c>
      <c r="AA71" s="36"/>
      <c r="AB71" s="36"/>
      <c r="AC71" s="36"/>
      <c r="AD71" s="36" t="s">
        <v>506</v>
      </c>
      <c r="AE71" s="36" t="s">
        <v>44</v>
      </c>
      <c r="AF71" s="36" t="s">
        <v>45</v>
      </c>
      <c r="AG71" s="36" t="s">
        <v>46</v>
      </c>
      <c r="AH71" s="36"/>
      <c r="AI71" s="21" t="s">
        <v>40</v>
      </c>
      <c r="AJ71" s="21"/>
      <c r="AK71" s="21" t="s">
        <v>42</v>
      </c>
      <c r="AL71" s="153">
        <v>1</v>
      </c>
      <c r="AM71" s="21" t="s">
        <v>44</v>
      </c>
      <c r="AO71" s="21" t="s">
        <v>46</v>
      </c>
      <c r="AQ71" s="24" t="s">
        <v>40</v>
      </c>
      <c r="AS71" s="24" t="s">
        <v>42</v>
      </c>
      <c r="AT71" s="153">
        <v>1</v>
      </c>
      <c r="AU71" s="24" t="s">
        <v>47</v>
      </c>
      <c r="AV71" s="24" t="s">
        <v>46</v>
      </c>
      <c r="AW71" s="24" t="s">
        <v>48</v>
      </c>
      <c r="AX71" s="24" t="s">
        <v>49</v>
      </c>
      <c r="AZ71" t="s">
        <v>50</v>
      </c>
      <c r="BA71" t="s">
        <v>51</v>
      </c>
      <c r="BC71" s="46" t="s">
        <v>40</v>
      </c>
      <c r="BE71" s="46" t="s">
        <v>42</v>
      </c>
      <c r="BF71" s="46" t="s">
        <v>47</v>
      </c>
      <c r="BG71" s="153">
        <v>1</v>
      </c>
      <c r="BI71" s="46" t="s">
        <v>46</v>
      </c>
      <c r="BL71" t="s">
        <v>55</v>
      </c>
      <c r="BM71" t="s">
        <v>56</v>
      </c>
      <c r="BO71" s="49" t="s">
        <v>40</v>
      </c>
      <c r="BQ71" s="49" t="s">
        <v>42</v>
      </c>
      <c r="BR71" s="153">
        <v>1</v>
      </c>
      <c r="BS71" s="49" t="s">
        <v>47</v>
      </c>
      <c r="BU71" s="49" t="s">
        <v>46</v>
      </c>
      <c r="BX71" t="s">
        <v>40</v>
      </c>
      <c r="BZ71" t="s">
        <v>42</v>
      </c>
      <c r="CA71" s="153">
        <v>1</v>
      </c>
      <c r="CB71" t="s">
        <v>47</v>
      </c>
      <c r="CD71" t="s">
        <v>46</v>
      </c>
      <c r="CE71" t="s">
        <v>48</v>
      </c>
      <c r="CF71" t="s">
        <v>49</v>
      </c>
      <c r="CH71" s="62" t="s">
        <v>40</v>
      </c>
      <c r="CK71" s="153">
        <v>1</v>
      </c>
      <c r="CL71" s="62" t="s">
        <v>47</v>
      </c>
      <c r="CR71" t="s">
        <v>40</v>
      </c>
      <c r="CT71" t="s">
        <v>42</v>
      </c>
      <c r="CU71" s="153">
        <v>1</v>
      </c>
      <c r="CV71" t="s">
        <v>47</v>
      </c>
      <c r="CX71" t="s">
        <v>46</v>
      </c>
      <c r="CY71" t="s">
        <v>48</v>
      </c>
      <c r="CZ71" t="s">
        <v>49</v>
      </c>
      <c r="DB71" t="s">
        <v>58</v>
      </c>
      <c r="DC71" t="s">
        <v>507</v>
      </c>
      <c r="DD71" t="s">
        <v>69</v>
      </c>
      <c r="DF71">
        <v>17</v>
      </c>
      <c r="DI71" t="s">
        <v>508</v>
      </c>
      <c r="DJ71" t="s">
        <v>509</v>
      </c>
      <c r="DK71" t="s">
        <v>277</v>
      </c>
      <c r="DL71" s="153" t="s">
        <v>96</v>
      </c>
    </row>
  </sheetData>
  <autoFilter ref="H1:DM56" xr:uid="{00000000-0001-0000-0000-000000000000}"/>
  <hyperlinks>
    <hyperlink ref="DJ47" r:id="rId1" xr:uid="{B10E74FC-08F7-4A41-8F0D-44469D5BE37C}"/>
    <hyperlink ref="DJ10" r:id="rId2" xr:uid="{622E4ECF-84B2-497D-9B32-ECF076DE2BE1}"/>
    <hyperlink ref="DJ5" r:id="rId3" xr:uid="{328306F3-B60F-44A7-BDE4-B0033ACB69CB}"/>
    <hyperlink ref="DJ15" r:id="rId4" xr:uid="{09E21AD4-F486-4D5B-91BC-4AE50EFA8338}"/>
    <hyperlink ref="DJ23" r:id="rId5" xr:uid="{178335CB-CA9A-4E95-9B8F-4D205082ABF7}"/>
    <hyperlink ref="DJ44" r:id="rId6" xr:uid="{9E34B0A8-8808-4F0F-A70F-5ABAB393B6D1}"/>
    <hyperlink ref="DJ7" r:id="rId7" xr:uid="{9983EAB3-3E86-4924-9616-8B837BD23FD4}"/>
    <hyperlink ref="DJ18" r:id="rId8" xr:uid="{EB9705E8-F7F3-4BEA-9218-7893C1F5079C}"/>
    <hyperlink ref="DJ30" r:id="rId9" xr:uid="{A34053CB-2EB3-4180-84EA-C2AA82D3CF8B}"/>
    <hyperlink ref="DJ51" r:id="rId10" xr:uid="{2B6C2251-3656-4110-8A5E-4320B960EC72}"/>
    <hyperlink ref="DJ35" r:id="rId11" xr:uid="{92029659-72B0-4186-8EC6-1C689D7DE9D4}"/>
    <hyperlink ref="DJ11" r:id="rId12" xr:uid="{A0B5DC08-5849-4A95-AD49-565651388399}"/>
    <hyperlink ref="DJ26" r:id="rId13" xr:uid="{47EFFFEB-EEEA-45C1-9D66-A87FE27FEFC9}"/>
    <hyperlink ref="DJ67" r:id="rId14" xr:uid="{0A87093C-08E9-4759-965A-24D99BE76048}"/>
    <hyperlink ref="DJ50" r:id="rId15" xr:uid="{A4C3E03A-60FF-4ECC-99E6-3FCAB34B1C5E}"/>
    <hyperlink ref="DJ45" r:id="rId16" xr:uid="{B49778C1-42D3-4932-B52B-0485A3081F20}"/>
  </hyperlinks>
  <pageMargins left="0.7" right="0.7" top="0.75" bottom="0.75" header="0.3" footer="0.3"/>
  <pageSetup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304A6-AEDC-4CCA-870F-C41AD4648453}">
  <dimension ref="A1:H6"/>
  <sheetViews>
    <sheetView workbookViewId="0">
      <selection activeCell="O8" sqref="O8"/>
    </sheetView>
  </sheetViews>
  <sheetFormatPr defaultRowHeight="14.5"/>
  <cols>
    <col min="1" max="1" width="23.81640625" customWidth="1"/>
    <col min="5" max="5" width="12.54296875" customWidth="1"/>
  </cols>
  <sheetData>
    <row r="1" spans="1:8" ht="15" thickTop="1">
      <c r="A1" s="33"/>
      <c r="B1" s="100" t="s">
        <v>510</v>
      </c>
      <c r="C1" s="100" t="s">
        <v>511</v>
      </c>
      <c r="D1" s="100" t="s">
        <v>512</v>
      </c>
      <c r="E1" s="100" t="s">
        <v>513</v>
      </c>
      <c r="F1" s="100" t="s">
        <v>514</v>
      </c>
      <c r="G1" s="140" t="s">
        <v>612</v>
      </c>
      <c r="H1" s="140" t="s">
        <v>625</v>
      </c>
    </row>
    <row r="2" spans="1:8">
      <c r="A2" s="31" t="s">
        <v>515</v>
      </c>
      <c r="B2" s="130">
        <v>29</v>
      </c>
      <c r="C2" s="130">
        <v>76</v>
      </c>
      <c r="D2" s="130">
        <v>2</v>
      </c>
      <c r="E2" s="130"/>
      <c r="F2" s="130">
        <f>SUM(B2:E2)</f>
        <v>107</v>
      </c>
      <c r="G2" s="130">
        <f>F2</f>
        <v>107</v>
      </c>
    </row>
    <row r="3" spans="1:8">
      <c r="A3" s="31" t="s">
        <v>516</v>
      </c>
      <c r="B3" s="130">
        <v>23</v>
      </c>
      <c r="C3" s="130">
        <v>53</v>
      </c>
      <c r="D3" s="130">
        <v>2</v>
      </c>
      <c r="E3" s="130"/>
      <c r="F3" s="130">
        <f>SUM(B3:E3)</f>
        <v>78</v>
      </c>
      <c r="G3" s="130">
        <f>F3</f>
        <v>78</v>
      </c>
    </row>
    <row r="4" spans="1:8">
      <c r="A4" s="31" t="s">
        <v>517</v>
      </c>
      <c r="B4" s="131">
        <f>'Individual Resp Analysis'!DL62</f>
        <v>16</v>
      </c>
      <c r="C4" s="131">
        <f>'Individual Resp Analysis'!DK62</f>
        <v>41</v>
      </c>
      <c r="D4" s="131">
        <f>'Individual Resp Analysis'!DM62</f>
        <v>1</v>
      </c>
      <c r="E4" s="131">
        <f>'Individual Resp Analysis'!DK36</f>
        <v>1</v>
      </c>
      <c r="F4" s="130">
        <f>SUM(B4:E4)</f>
        <v>59</v>
      </c>
      <c r="G4" s="130">
        <f>F4-E4</f>
        <v>58</v>
      </c>
    </row>
    <row r="5" spans="1:8" ht="15" thickBot="1">
      <c r="A5" s="93" t="s">
        <v>518</v>
      </c>
      <c r="B5" s="132">
        <f>'Adjust to Jurisdiction Details'!DO57</f>
        <v>16</v>
      </c>
      <c r="C5" s="132">
        <f>'Adjust to Jurisdiction Details'!DN57</f>
        <v>37</v>
      </c>
      <c r="D5" s="132">
        <f>'Adjust to Jurisdiction Details'!DP57</f>
        <v>1</v>
      </c>
      <c r="E5" s="132">
        <f>'Adjust to Jurisdiction Details'!DN61</f>
        <v>1</v>
      </c>
      <c r="F5" s="132">
        <f>SUM(B5:E5)</f>
        <v>55</v>
      </c>
      <c r="G5" s="132">
        <f>F5-E5</f>
        <v>54</v>
      </c>
      <c r="H5" s="139">
        <f>G5/G3</f>
        <v>0.69230769230769229</v>
      </c>
    </row>
    <row r="6" spans="1:8" ht="15" thickTop="1"/>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4AEDC-26CE-48E0-897A-13AA39015951}">
  <dimension ref="A1:D11"/>
  <sheetViews>
    <sheetView workbookViewId="0">
      <selection activeCell="E13" sqref="E13"/>
    </sheetView>
  </sheetViews>
  <sheetFormatPr defaultRowHeight="14.5"/>
  <cols>
    <col min="1" max="1" width="59.54296875" customWidth="1"/>
    <col min="2" max="2" width="13.54296875" customWidth="1"/>
    <col min="3" max="3" width="14.7265625" customWidth="1"/>
    <col min="4" max="4" width="12.1796875" customWidth="1"/>
  </cols>
  <sheetData>
    <row r="1" spans="1:4" ht="15" thickBot="1"/>
    <row r="2" spans="1:4" ht="38.25" customHeight="1" thickTop="1" thickBot="1">
      <c r="A2" s="40" t="s">
        <v>572</v>
      </c>
      <c r="B2" s="41" t="s">
        <v>573</v>
      </c>
      <c r="C2" s="41" t="s">
        <v>574</v>
      </c>
      <c r="D2" s="41" t="s">
        <v>575</v>
      </c>
    </row>
    <row r="3" spans="1:4" ht="20.149999999999999" customHeight="1" thickBot="1">
      <c r="A3" s="42" t="s">
        <v>576</v>
      </c>
      <c r="B3" s="43">
        <v>88181</v>
      </c>
      <c r="C3" s="43" t="s">
        <v>577</v>
      </c>
      <c r="D3" s="43">
        <v>2</v>
      </c>
    </row>
    <row r="4" spans="1:4" ht="20.149999999999999" customHeight="1" thickBot="1">
      <c r="A4" s="42" t="s">
        <v>578</v>
      </c>
      <c r="B4" s="43">
        <v>88124</v>
      </c>
      <c r="C4" s="43" t="s">
        <v>579</v>
      </c>
      <c r="D4" s="43">
        <v>28</v>
      </c>
    </row>
    <row r="5" spans="1:4" ht="20.149999999999999" customHeight="1" thickBot="1">
      <c r="A5" s="42" t="s">
        <v>580</v>
      </c>
      <c r="B5" s="43">
        <v>88182</v>
      </c>
      <c r="C5" s="43" t="s">
        <v>581</v>
      </c>
      <c r="D5" s="43">
        <v>1</v>
      </c>
    </row>
    <row r="6" spans="1:4" ht="34.5" customHeight="1" thickBot="1">
      <c r="A6" s="42" t="s">
        <v>582</v>
      </c>
      <c r="B6" s="43">
        <v>88207</v>
      </c>
      <c r="C6" s="43" t="s">
        <v>583</v>
      </c>
      <c r="D6" s="43">
        <v>1</v>
      </c>
    </row>
    <row r="7" spans="1:4" ht="32.25" customHeight="1" thickBot="1">
      <c r="A7" s="42" t="s">
        <v>584</v>
      </c>
      <c r="B7" s="43">
        <v>88615</v>
      </c>
      <c r="C7" s="43" t="s">
        <v>585</v>
      </c>
      <c r="D7" s="43">
        <v>16</v>
      </c>
    </row>
    <row r="8" spans="1:4" ht="20.149999999999999" customHeight="1" thickBot="1">
      <c r="A8" s="42" t="s">
        <v>586</v>
      </c>
      <c r="B8" s="43">
        <v>88180</v>
      </c>
      <c r="C8" s="43" t="s">
        <v>587</v>
      </c>
      <c r="D8" s="43">
        <v>1</v>
      </c>
    </row>
    <row r="9" spans="1:4" ht="20.149999999999999" customHeight="1" thickBot="1">
      <c r="A9" s="42" t="s">
        <v>588</v>
      </c>
      <c r="B9" s="43">
        <v>88750</v>
      </c>
      <c r="C9" s="43" t="s">
        <v>75</v>
      </c>
      <c r="D9" s="43">
        <v>293</v>
      </c>
    </row>
    <row r="10" spans="1:4" ht="30" customHeight="1" thickBot="1">
      <c r="A10" s="42" t="s">
        <v>589</v>
      </c>
      <c r="B10" s="43">
        <v>88751</v>
      </c>
      <c r="C10" s="43" t="s">
        <v>590</v>
      </c>
      <c r="D10" s="43">
        <v>1</v>
      </c>
    </row>
    <row r="11" spans="1:4" ht="20.149999999999999" customHeight="1" thickBot="1">
      <c r="A11" s="44" t="s">
        <v>591</v>
      </c>
      <c r="B11" s="43"/>
      <c r="C11" s="43"/>
      <c r="D11" s="43">
        <v>343</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71803-1B28-43C8-949E-8516F60CEB7D}">
  <dimension ref="A1:AA57"/>
  <sheetViews>
    <sheetView topLeftCell="M34" workbookViewId="0">
      <selection activeCell="X4" sqref="X4"/>
    </sheetView>
  </sheetViews>
  <sheetFormatPr defaultRowHeight="14.5"/>
  <cols>
    <col min="20" max="20" width="13.90625" customWidth="1"/>
    <col min="21" max="21" width="13.6328125" customWidth="1"/>
    <col min="22" max="22" width="12.1796875" customWidth="1"/>
  </cols>
  <sheetData>
    <row r="1" spans="1:27">
      <c r="A1" s="2" t="s">
        <v>613</v>
      </c>
      <c r="B1" s="125" t="s">
        <v>0</v>
      </c>
      <c r="C1" s="2" t="s">
        <v>1</v>
      </c>
      <c r="D1" s="2" t="s">
        <v>2</v>
      </c>
      <c r="E1" s="2" t="s">
        <v>3</v>
      </c>
      <c r="F1" s="2" t="s">
        <v>4</v>
      </c>
      <c r="G1" s="2"/>
      <c r="H1" s="2" t="s">
        <v>5</v>
      </c>
      <c r="I1" s="2" t="s">
        <v>6</v>
      </c>
      <c r="J1" s="2" t="s">
        <v>7</v>
      </c>
      <c r="K1" s="2" t="s">
        <v>8</v>
      </c>
      <c r="L1" s="2"/>
      <c r="M1" s="2"/>
    </row>
    <row r="2" spans="1:27">
      <c r="A2" s="2"/>
      <c r="B2" s="125"/>
      <c r="C2" s="2"/>
      <c r="D2" s="2"/>
      <c r="E2" s="2"/>
      <c r="F2" s="2"/>
      <c r="G2" s="2"/>
      <c r="H2" s="2"/>
      <c r="I2" s="2"/>
      <c r="J2" s="2"/>
      <c r="K2" s="124" t="s">
        <v>25</v>
      </c>
      <c r="L2" s="124" t="s">
        <v>26</v>
      </c>
      <c r="M2" s="124" t="s">
        <v>27</v>
      </c>
      <c r="N2" s="154"/>
      <c r="O2" s="124" t="s">
        <v>511</v>
      </c>
      <c r="P2" s="124" t="s">
        <v>510</v>
      </c>
      <c r="Q2" s="124" t="s">
        <v>512</v>
      </c>
    </row>
    <row r="3" spans="1:27">
      <c r="B3" s="103">
        <v>114034104736</v>
      </c>
      <c r="C3">
        <v>420113149</v>
      </c>
      <c r="D3" s="1">
        <v>44700.629837962966</v>
      </c>
      <c r="E3" s="1">
        <v>44700.641724537039</v>
      </c>
      <c r="F3" t="s">
        <v>66</v>
      </c>
      <c r="K3" t="s">
        <v>25</v>
      </c>
      <c r="L3" t="s">
        <v>26</v>
      </c>
      <c r="M3" t="s">
        <v>27</v>
      </c>
      <c r="Q3">
        <v>1</v>
      </c>
      <c r="T3" t="s">
        <v>563</v>
      </c>
      <c r="U3" t="s">
        <v>564</v>
      </c>
      <c r="V3" t="s">
        <v>565</v>
      </c>
      <c r="Y3" t="s">
        <v>626</v>
      </c>
    </row>
    <row r="4" spans="1:27">
      <c r="B4" s="103">
        <v>114012762535</v>
      </c>
      <c r="C4">
        <v>420113149</v>
      </c>
      <c r="D4" s="1">
        <v>44669.471747685187</v>
      </c>
      <c r="E4" s="1">
        <v>44685.651087962964</v>
      </c>
      <c r="F4" t="s">
        <v>79</v>
      </c>
      <c r="K4" t="s">
        <v>25</v>
      </c>
      <c r="L4" t="s">
        <v>26</v>
      </c>
      <c r="M4" t="s">
        <v>27</v>
      </c>
      <c r="O4">
        <v>1</v>
      </c>
      <c r="S4" t="s">
        <v>510</v>
      </c>
      <c r="T4">
        <v>16</v>
      </c>
      <c r="U4">
        <v>13</v>
      </c>
      <c r="V4">
        <v>2</v>
      </c>
      <c r="Y4" t="s">
        <v>626</v>
      </c>
      <c r="AA4" t="s">
        <v>626</v>
      </c>
    </row>
    <row r="5" spans="1:27">
      <c r="B5" s="103">
        <v>114021959128</v>
      </c>
      <c r="C5">
        <v>420113149</v>
      </c>
      <c r="D5" s="1">
        <v>44683.641782407409</v>
      </c>
      <c r="E5" s="1">
        <v>44683.649340277778</v>
      </c>
      <c r="F5" t="s">
        <v>97</v>
      </c>
      <c r="K5" t="s">
        <v>25</v>
      </c>
      <c r="L5" t="s">
        <v>26</v>
      </c>
      <c r="O5" t="s">
        <v>506</v>
      </c>
      <c r="P5">
        <v>1</v>
      </c>
      <c r="S5" t="s">
        <v>511</v>
      </c>
      <c r="T5">
        <v>37</v>
      </c>
      <c r="U5">
        <v>28</v>
      </c>
      <c r="V5">
        <v>11</v>
      </c>
    </row>
    <row r="6" spans="1:27">
      <c r="B6" s="103">
        <v>114018663546</v>
      </c>
      <c r="C6">
        <v>420113149</v>
      </c>
      <c r="D6" s="1">
        <v>44678.631145833337</v>
      </c>
      <c r="E6" s="1">
        <v>44678.646886574075</v>
      </c>
      <c r="F6" t="s">
        <v>109</v>
      </c>
      <c r="K6" t="s">
        <v>25</v>
      </c>
      <c r="O6">
        <v>1</v>
      </c>
      <c r="S6" t="s">
        <v>512</v>
      </c>
      <c r="T6">
        <v>1</v>
      </c>
      <c r="U6">
        <v>1</v>
      </c>
      <c r="V6">
        <v>1</v>
      </c>
    </row>
    <row r="7" spans="1:27">
      <c r="B7" s="103">
        <v>114018629487</v>
      </c>
      <c r="C7">
        <v>420113149</v>
      </c>
      <c r="D7" s="1">
        <v>44678.613032407404</v>
      </c>
      <c r="E7" s="1">
        <v>44678.622939814813</v>
      </c>
      <c r="F7" t="s">
        <v>115</v>
      </c>
      <c r="K7" t="s">
        <v>25</v>
      </c>
      <c r="L7" t="s">
        <v>26</v>
      </c>
      <c r="O7" t="s">
        <v>506</v>
      </c>
      <c r="P7">
        <v>1</v>
      </c>
      <c r="S7" t="s">
        <v>514</v>
      </c>
      <c r="T7">
        <v>54</v>
      </c>
      <c r="U7">
        <v>42</v>
      </c>
      <c r="V7">
        <v>14</v>
      </c>
    </row>
    <row r="8" spans="1:27">
      <c r="B8" s="103">
        <v>114011344677</v>
      </c>
      <c r="C8">
        <v>420113149</v>
      </c>
      <c r="D8" s="1">
        <v>44665.322962962964</v>
      </c>
      <c r="E8" s="1">
        <v>44678.597025462965</v>
      </c>
      <c r="F8" t="s">
        <v>121</v>
      </c>
      <c r="K8" t="s">
        <v>25</v>
      </c>
      <c r="L8" t="s">
        <v>26</v>
      </c>
      <c r="O8">
        <v>1</v>
      </c>
      <c r="T8" t="s">
        <v>627</v>
      </c>
    </row>
    <row r="9" spans="1:27">
      <c r="B9" s="103">
        <v>114018582316</v>
      </c>
      <c r="C9">
        <v>420113149</v>
      </c>
      <c r="D9" s="1">
        <v>44678.565312500003</v>
      </c>
      <c r="E9" s="1">
        <v>44678.580960648149</v>
      </c>
      <c r="F9" t="s">
        <v>123</v>
      </c>
      <c r="K9" t="s">
        <v>25</v>
      </c>
      <c r="L9" t="s">
        <v>26</v>
      </c>
      <c r="O9">
        <v>1</v>
      </c>
    </row>
    <row r="10" spans="1:27">
      <c r="B10" s="103">
        <v>114018574284</v>
      </c>
      <c r="C10">
        <v>420113149</v>
      </c>
      <c r="D10" s="1">
        <v>44678.568680555552</v>
      </c>
      <c r="E10" s="1">
        <v>44678.572893518518</v>
      </c>
      <c r="F10" t="s">
        <v>131</v>
      </c>
      <c r="K10" t="s">
        <v>25</v>
      </c>
      <c r="L10" t="s">
        <v>26</v>
      </c>
      <c r="O10" t="s">
        <v>506</v>
      </c>
      <c r="P10">
        <v>1</v>
      </c>
    </row>
    <row r="11" spans="1:27">
      <c r="B11" s="103">
        <v>114016756419</v>
      </c>
      <c r="C11">
        <v>420113149</v>
      </c>
      <c r="D11" s="1">
        <v>44676.37841435185</v>
      </c>
      <c r="E11" s="1">
        <v>44676.386377314811</v>
      </c>
      <c r="F11" t="s">
        <v>137</v>
      </c>
      <c r="K11" t="s">
        <v>25</v>
      </c>
      <c r="O11">
        <v>1</v>
      </c>
    </row>
    <row r="12" spans="1:27">
      <c r="B12" s="103">
        <v>114013668143</v>
      </c>
      <c r="C12">
        <v>420113149</v>
      </c>
      <c r="D12" s="1">
        <v>44670.648634259262</v>
      </c>
      <c r="E12" s="1">
        <v>44670.716840277775</v>
      </c>
      <c r="F12" t="s">
        <v>144</v>
      </c>
      <c r="K12" t="s">
        <v>25</v>
      </c>
      <c r="L12" t="s">
        <v>26</v>
      </c>
      <c r="O12">
        <v>1</v>
      </c>
    </row>
    <row r="13" spans="1:27">
      <c r="B13" s="103">
        <v>114013494477</v>
      </c>
      <c r="C13">
        <v>420113149</v>
      </c>
      <c r="D13" s="1">
        <v>44670.43959490741</v>
      </c>
      <c r="E13" s="1">
        <v>44670.549039351848</v>
      </c>
      <c r="F13" t="s">
        <v>160</v>
      </c>
      <c r="K13" t="s">
        <v>25</v>
      </c>
      <c r="L13" t="s">
        <v>26</v>
      </c>
      <c r="M13" t="s">
        <v>27</v>
      </c>
      <c r="O13">
        <v>1</v>
      </c>
    </row>
    <row r="14" spans="1:27">
      <c r="B14" s="103">
        <v>114013491733</v>
      </c>
      <c r="C14">
        <v>420113149</v>
      </c>
      <c r="D14" s="1">
        <v>44670.515844907408</v>
      </c>
      <c r="E14" s="1">
        <v>44670.546261574076</v>
      </c>
      <c r="F14" t="s">
        <v>172</v>
      </c>
      <c r="K14" t="s">
        <v>25</v>
      </c>
      <c r="L14" t="s">
        <v>26</v>
      </c>
      <c r="M14" t="s">
        <v>27</v>
      </c>
      <c r="O14">
        <v>1</v>
      </c>
    </row>
    <row r="15" spans="1:27">
      <c r="B15" s="103">
        <v>114013278915</v>
      </c>
      <c r="C15">
        <v>420113149</v>
      </c>
      <c r="D15" s="1">
        <v>44670.326493055552</v>
      </c>
      <c r="E15" s="1">
        <v>44670.340254629627</v>
      </c>
      <c r="F15" t="s">
        <v>178</v>
      </c>
      <c r="K15" t="s">
        <v>25</v>
      </c>
      <c r="L15" t="s">
        <v>26</v>
      </c>
      <c r="O15">
        <v>1</v>
      </c>
    </row>
    <row r="16" spans="1:27">
      <c r="B16" s="103">
        <v>114012944894</v>
      </c>
      <c r="C16">
        <v>420113149</v>
      </c>
      <c r="D16" s="1">
        <v>44669.650057870371</v>
      </c>
      <c r="E16" s="1">
        <v>44669.703263888892</v>
      </c>
      <c r="F16" t="s">
        <v>184</v>
      </c>
      <c r="K16" t="s">
        <v>25</v>
      </c>
      <c r="L16" t="s">
        <v>26</v>
      </c>
      <c r="O16" t="s">
        <v>506</v>
      </c>
      <c r="P16">
        <v>1</v>
      </c>
    </row>
    <row r="17" spans="1:16">
      <c r="B17" s="103">
        <v>114012925512</v>
      </c>
      <c r="C17">
        <v>420113149</v>
      </c>
      <c r="D17" s="1">
        <v>44669.565740740742</v>
      </c>
      <c r="E17" s="1">
        <v>44669.676215277781</v>
      </c>
      <c r="F17" t="s">
        <v>194</v>
      </c>
      <c r="K17" t="s">
        <v>25</v>
      </c>
      <c r="L17" t="s">
        <v>26</v>
      </c>
      <c r="O17">
        <v>1</v>
      </c>
    </row>
    <row r="18" spans="1:16">
      <c r="B18" s="103">
        <v>114012903368</v>
      </c>
      <c r="C18">
        <v>420113149</v>
      </c>
      <c r="D18" s="1">
        <v>44669.640451388892</v>
      </c>
      <c r="E18" s="1">
        <v>44669.648692129631</v>
      </c>
      <c r="F18" t="s">
        <v>203</v>
      </c>
      <c r="K18" t="s">
        <v>25</v>
      </c>
      <c r="L18" t="s">
        <v>26</v>
      </c>
      <c r="O18" t="s">
        <v>506</v>
      </c>
      <c r="P18">
        <v>1</v>
      </c>
    </row>
    <row r="19" spans="1:16">
      <c r="B19" s="103">
        <v>114012899099</v>
      </c>
      <c r="C19">
        <v>420113149</v>
      </c>
      <c r="D19" s="1">
        <v>44669.637118055558</v>
      </c>
      <c r="E19" s="1">
        <v>44669.642835648148</v>
      </c>
      <c r="F19" t="s">
        <v>208</v>
      </c>
      <c r="K19" t="s">
        <v>25</v>
      </c>
      <c r="L19" t="s">
        <v>26</v>
      </c>
      <c r="O19">
        <v>1</v>
      </c>
    </row>
    <row r="20" spans="1:16">
      <c r="B20" s="103">
        <v>114012898523</v>
      </c>
      <c r="C20">
        <v>420113149</v>
      </c>
      <c r="D20" s="1">
        <v>44669.606874999998</v>
      </c>
      <c r="E20" s="1">
        <v>44669.641979166663</v>
      </c>
      <c r="F20" t="s">
        <v>213</v>
      </c>
      <c r="K20" t="s">
        <v>25</v>
      </c>
      <c r="L20" t="s">
        <v>26</v>
      </c>
      <c r="M20" t="s">
        <v>27</v>
      </c>
      <c r="O20">
        <v>1</v>
      </c>
    </row>
    <row r="21" spans="1:16">
      <c r="B21" s="103">
        <v>114012797097</v>
      </c>
      <c r="C21">
        <v>420113149</v>
      </c>
      <c r="D21" s="1">
        <v>44669.50922453704</v>
      </c>
      <c r="E21" s="1">
        <v>44669.639560185184</v>
      </c>
      <c r="F21" t="s">
        <v>229</v>
      </c>
      <c r="K21" t="s">
        <v>25</v>
      </c>
      <c r="O21">
        <v>1</v>
      </c>
    </row>
    <row r="22" spans="1:16">
      <c r="B22" s="103">
        <v>114012890257</v>
      </c>
      <c r="C22">
        <v>420113149</v>
      </c>
      <c r="D22" s="1">
        <v>44669.600740740738</v>
      </c>
      <c r="E22" s="1">
        <v>44669.631331018521</v>
      </c>
      <c r="F22" t="s">
        <v>231</v>
      </c>
      <c r="K22" t="s">
        <v>25</v>
      </c>
      <c r="L22" t="s">
        <v>26</v>
      </c>
      <c r="M22" t="s">
        <v>27</v>
      </c>
      <c r="O22">
        <v>1</v>
      </c>
    </row>
    <row r="23" spans="1:16">
      <c r="B23" s="103">
        <v>114012874721</v>
      </c>
      <c r="C23">
        <v>420113149</v>
      </c>
      <c r="D23" s="1">
        <v>44669.528391203705</v>
      </c>
      <c r="E23" s="1">
        <v>44669.611226851855</v>
      </c>
      <c r="F23" t="s">
        <v>233</v>
      </c>
      <c r="K23" t="s">
        <v>25</v>
      </c>
      <c r="L23" t="s">
        <v>26</v>
      </c>
      <c r="O23" t="s">
        <v>506</v>
      </c>
      <c r="P23">
        <v>1</v>
      </c>
    </row>
    <row r="24" spans="1:16">
      <c r="B24" s="103">
        <v>114012874268</v>
      </c>
      <c r="C24">
        <v>420113149</v>
      </c>
      <c r="D24" s="1">
        <v>44669.601944444446</v>
      </c>
      <c r="E24" s="1">
        <v>44669.610567129632</v>
      </c>
      <c r="F24" t="s">
        <v>241</v>
      </c>
      <c r="K24" t="s">
        <v>25</v>
      </c>
      <c r="L24" t="s">
        <v>26</v>
      </c>
      <c r="O24">
        <v>1</v>
      </c>
    </row>
    <row r="25" spans="1:16">
      <c r="B25" s="103">
        <v>114012872943</v>
      </c>
      <c r="C25">
        <v>420113149</v>
      </c>
      <c r="D25" s="1">
        <v>44669.602337962962</v>
      </c>
      <c r="E25" s="1">
        <v>44669.608599537038</v>
      </c>
      <c r="F25" t="s">
        <v>249</v>
      </c>
      <c r="K25" t="s">
        <v>25</v>
      </c>
      <c r="O25">
        <v>1</v>
      </c>
    </row>
    <row r="26" spans="1:16">
      <c r="B26" s="103">
        <v>114006619847</v>
      </c>
      <c r="C26">
        <v>420113149</v>
      </c>
      <c r="D26" s="1">
        <v>44656.6330787037</v>
      </c>
      <c r="E26" s="1">
        <v>44669.556620370371</v>
      </c>
      <c r="F26" t="s">
        <v>254</v>
      </c>
      <c r="K26" t="s">
        <v>25</v>
      </c>
      <c r="O26">
        <v>1</v>
      </c>
    </row>
    <row r="27" spans="1:16">
      <c r="B27" s="103">
        <v>114012829224</v>
      </c>
      <c r="C27">
        <v>420113149</v>
      </c>
      <c r="D27" s="1">
        <v>44669.534675925926</v>
      </c>
      <c r="E27" s="1">
        <v>44669.551423611112</v>
      </c>
      <c r="F27" t="s">
        <v>264</v>
      </c>
      <c r="K27" t="s">
        <v>25</v>
      </c>
      <c r="L27" t="s">
        <v>26</v>
      </c>
      <c r="O27">
        <v>1</v>
      </c>
    </row>
    <row r="28" spans="1:16">
      <c r="B28" s="103">
        <v>114012811669</v>
      </c>
      <c r="C28">
        <v>420113149</v>
      </c>
      <c r="D28" s="1">
        <v>44669.513773148145</v>
      </c>
      <c r="E28" s="1">
        <v>44669.529074074075</v>
      </c>
      <c r="F28" t="s">
        <v>268</v>
      </c>
      <c r="K28" t="s">
        <v>25</v>
      </c>
      <c r="O28" t="s">
        <v>506</v>
      </c>
      <c r="P28">
        <v>1</v>
      </c>
    </row>
    <row r="29" spans="1:16">
      <c r="A29">
        <v>29</v>
      </c>
      <c r="B29" s="103">
        <v>114012811408</v>
      </c>
      <c r="C29">
        <v>420113149</v>
      </c>
      <c r="D29" s="1">
        <v>44669.507986111108</v>
      </c>
      <c r="E29" s="1">
        <v>44669.528761574074</v>
      </c>
      <c r="F29" t="s">
        <v>272</v>
      </c>
      <c r="K29" t="s">
        <v>25</v>
      </c>
      <c r="L29" t="s">
        <v>26</v>
      </c>
      <c r="M29" t="s">
        <v>27</v>
      </c>
      <c r="O29">
        <v>1</v>
      </c>
    </row>
    <row r="30" spans="1:16">
      <c r="B30" s="103">
        <v>114012810603</v>
      </c>
      <c r="C30">
        <v>420113149</v>
      </c>
      <c r="D30" s="1">
        <v>44669.515960648147</v>
      </c>
      <c r="E30" s="1">
        <v>44669.527673611112</v>
      </c>
      <c r="F30" t="s">
        <v>279</v>
      </c>
      <c r="K30" t="s">
        <v>25</v>
      </c>
      <c r="L30" t="s">
        <v>26</v>
      </c>
      <c r="O30">
        <v>1</v>
      </c>
    </row>
    <row r="31" spans="1:16">
      <c r="B31" s="103">
        <v>114012808518</v>
      </c>
      <c r="C31">
        <v>420113149</v>
      </c>
      <c r="D31" s="1">
        <v>44669.514201388891</v>
      </c>
      <c r="E31" s="1">
        <v>44669.525046296294</v>
      </c>
      <c r="F31" t="s">
        <v>285</v>
      </c>
      <c r="K31" t="s">
        <v>25</v>
      </c>
      <c r="O31" t="s">
        <v>506</v>
      </c>
      <c r="P31">
        <v>1</v>
      </c>
    </row>
    <row r="32" spans="1:16">
      <c r="B32" s="103">
        <v>114012799368</v>
      </c>
      <c r="C32">
        <v>420113149</v>
      </c>
      <c r="D32" s="1">
        <v>44669.509421296294</v>
      </c>
      <c r="E32" s="1">
        <v>44669.514178240737</v>
      </c>
      <c r="F32" t="s">
        <v>296</v>
      </c>
      <c r="K32" t="s">
        <v>25</v>
      </c>
      <c r="L32" t="s">
        <v>26</v>
      </c>
      <c r="O32">
        <v>1</v>
      </c>
    </row>
    <row r="33" spans="2:16">
      <c r="B33" s="103">
        <v>114012797470</v>
      </c>
      <c r="C33">
        <v>420113149</v>
      </c>
      <c r="D33" s="1">
        <v>44669.510335648149</v>
      </c>
      <c r="E33" s="1">
        <v>44669.511944444443</v>
      </c>
      <c r="F33" t="s">
        <v>301</v>
      </c>
      <c r="K33" t="s">
        <v>25</v>
      </c>
      <c r="L33" t="s">
        <v>26</v>
      </c>
      <c r="M33" t="s">
        <v>27</v>
      </c>
      <c r="O33">
        <v>1</v>
      </c>
    </row>
    <row r="34" spans="2:16">
      <c r="B34" s="103">
        <v>114006660276</v>
      </c>
      <c r="C34">
        <v>420113149</v>
      </c>
      <c r="D34" s="1">
        <v>44656.701006944444</v>
      </c>
      <c r="E34" s="1">
        <v>44669.506851851853</v>
      </c>
      <c r="F34" t="s">
        <v>304</v>
      </c>
      <c r="K34" t="s">
        <v>25</v>
      </c>
      <c r="L34" t="s">
        <v>26</v>
      </c>
      <c r="O34" t="s">
        <v>506</v>
      </c>
      <c r="P34">
        <v>1</v>
      </c>
    </row>
    <row r="35" spans="2:16">
      <c r="B35" s="103">
        <v>114012748207</v>
      </c>
      <c r="C35">
        <v>420113149</v>
      </c>
      <c r="D35" s="1">
        <v>44669.452430555553</v>
      </c>
      <c r="E35" s="1">
        <v>44669.455995370372</v>
      </c>
      <c r="F35" t="s">
        <v>312</v>
      </c>
      <c r="K35" t="s">
        <v>25</v>
      </c>
      <c r="L35" t="s">
        <v>26</v>
      </c>
      <c r="O35" t="s">
        <v>506</v>
      </c>
      <c r="P35">
        <v>1</v>
      </c>
    </row>
    <row r="36" spans="2:16">
      <c r="B36" s="103">
        <v>114011899965</v>
      </c>
      <c r="C36">
        <v>420113149</v>
      </c>
      <c r="D36" s="1">
        <v>44666.40693287037</v>
      </c>
      <c r="E36" s="1">
        <v>44666.425995370373</v>
      </c>
      <c r="F36" t="s">
        <v>320</v>
      </c>
      <c r="K36" t="s">
        <v>25</v>
      </c>
      <c r="L36" t="s">
        <v>26</v>
      </c>
      <c r="M36" t="s">
        <v>27</v>
      </c>
      <c r="O36">
        <v>1</v>
      </c>
    </row>
    <row r="37" spans="2:16">
      <c r="B37" s="103">
        <v>114011866402</v>
      </c>
      <c r="C37">
        <v>420113149</v>
      </c>
      <c r="D37" s="1">
        <v>44666.35019675926</v>
      </c>
      <c r="E37" s="1">
        <v>44666.357210648152</v>
      </c>
      <c r="F37" t="s">
        <v>333</v>
      </c>
      <c r="K37" t="s">
        <v>25</v>
      </c>
      <c r="L37" t="s">
        <v>26</v>
      </c>
      <c r="M37" t="s">
        <v>27</v>
      </c>
      <c r="O37">
        <v>1</v>
      </c>
    </row>
    <row r="38" spans="2:16">
      <c r="B38" s="103">
        <v>114011582305</v>
      </c>
      <c r="C38">
        <v>420113149</v>
      </c>
      <c r="D38" s="1">
        <v>44665.637974537036</v>
      </c>
      <c r="E38" s="1">
        <v>44665.642384259256</v>
      </c>
      <c r="F38" t="s">
        <v>339</v>
      </c>
      <c r="K38" t="s">
        <v>25</v>
      </c>
      <c r="L38" t="s">
        <v>26</v>
      </c>
      <c r="O38" t="s">
        <v>506</v>
      </c>
      <c r="P38">
        <v>1</v>
      </c>
    </row>
    <row r="39" spans="2:16">
      <c r="B39" s="103">
        <v>114010976083</v>
      </c>
      <c r="C39">
        <v>420113149</v>
      </c>
      <c r="D39" s="1">
        <v>44664.616932870369</v>
      </c>
      <c r="E39" s="1">
        <v>44664.62190972222</v>
      </c>
      <c r="F39" t="s">
        <v>352</v>
      </c>
      <c r="K39" t="s">
        <v>25</v>
      </c>
      <c r="L39" t="s">
        <v>26</v>
      </c>
      <c r="O39">
        <v>1</v>
      </c>
    </row>
    <row r="40" spans="2:16">
      <c r="B40" s="103">
        <v>114009708588</v>
      </c>
      <c r="C40">
        <v>420113149</v>
      </c>
      <c r="D40" s="1">
        <v>44662.625405092593</v>
      </c>
      <c r="E40" s="1">
        <v>44662.649618055555</v>
      </c>
      <c r="F40" t="s">
        <v>361</v>
      </c>
      <c r="K40" t="s">
        <v>25</v>
      </c>
      <c r="L40" t="s">
        <v>26</v>
      </c>
      <c r="O40">
        <v>1</v>
      </c>
    </row>
    <row r="41" spans="2:16">
      <c r="B41" s="103">
        <v>114009661424</v>
      </c>
      <c r="C41">
        <v>420113149</v>
      </c>
      <c r="D41" s="1">
        <v>44662.561736111114</v>
      </c>
      <c r="E41" s="1">
        <v>44662.593078703707</v>
      </c>
      <c r="F41" t="s">
        <v>368</v>
      </c>
      <c r="K41" t="s">
        <v>25</v>
      </c>
      <c r="L41" t="s">
        <v>26</v>
      </c>
      <c r="O41" t="s">
        <v>506</v>
      </c>
      <c r="P41">
        <v>1</v>
      </c>
    </row>
    <row r="42" spans="2:16">
      <c r="B42" s="103">
        <v>114009578743</v>
      </c>
      <c r="C42">
        <v>420113149</v>
      </c>
      <c r="D42" s="1">
        <v>44662.473020833335</v>
      </c>
      <c r="E42" s="1">
        <v>44662.500925925924</v>
      </c>
      <c r="F42" t="s">
        <v>377</v>
      </c>
      <c r="K42" t="s">
        <v>25</v>
      </c>
      <c r="O42">
        <v>1</v>
      </c>
    </row>
    <row r="43" spans="2:16">
      <c r="B43" s="103">
        <v>114008559973</v>
      </c>
      <c r="C43">
        <v>420113149</v>
      </c>
      <c r="D43" s="1">
        <v>44659.47625</v>
      </c>
      <c r="E43" s="1">
        <v>44659.482592592591</v>
      </c>
      <c r="F43" t="s">
        <v>381</v>
      </c>
      <c r="K43" t="s">
        <v>25</v>
      </c>
      <c r="O43" t="s">
        <v>506</v>
      </c>
      <c r="P43">
        <v>1</v>
      </c>
    </row>
    <row r="44" spans="2:16">
      <c r="B44" s="103">
        <v>114008185220</v>
      </c>
      <c r="C44">
        <v>420113149</v>
      </c>
      <c r="D44" s="1">
        <v>44658.79378472222</v>
      </c>
      <c r="E44" s="1">
        <v>44658.803819444445</v>
      </c>
      <c r="F44" t="s">
        <v>386</v>
      </c>
      <c r="K44" t="s">
        <v>25</v>
      </c>
      <c r="L44" t="s">
        <v>26</v>
      </c>
      <c r="O44" t="s">
        <v>506</v>
      </c>
      <c r="P44">
        <v>1</v>
      </c>
    </row>
    <row r="45" spans="2:16">
      <c r="B45" s="103">
        <v>114008048717</v>
      </c>
      <c r="C45">
        <v>420113149</v>
      </c>
      <c r="D45" s="1">
        <v>44658.616944444446</v>
      </c>
      <c r="E45" s="1">
        <v>44658.626435185186</v>
      </c>
      <c r="F45" t="s">
        <v>393</v>
      </c>
      <c r="K45" t="s">
        <v>25</v>
      </c>
      <c r="L45" t="s">
        <v>26</v>
      </c>
      <c r="M45" t="s">
        <v>27</v>
      </c>
      <c r="O45">
        <v>1</v>
      </c>
    </row>
    <row r="46" spans="2:16">
      <c r="B46" s="103">
        <v>114007775572</v>
      </c>
      <c r="C46">
        <v>420113149</v>
      </c>
      <c r="D46" s="1">
        <v>44658.321805555555</v>
      </c>
      <c r="E46" s="1">
        <v>44658.349548611113</v>
      </c>
      <c r="F46" t="s">
        <v>404</v>
      </c>
      <c r="K46" t="s">
        <v>25</v>
      </c>
      <c r="L46" t="s">
        <v>26</v>
      </c>
      <c r="O46">
        <v>1</v>
      </c>
    </row>
    <row r="47" spans="2:16">
      <c r="B47" s="103">
        <v>114007284600</v>
      </c>
      <c r="C47">
        <v>420113149</v>
      </c>
      <c r="D47" s="1">
        <v>44657.538726851853</v>
      </c>
      <c r="E47" s="1">
        <v>44657.545497685183</v>
      </c>
      <c r="F47" t="s">
        <v>411</v>
      </c>
      <c r="K47" t="s">
        <v>25</v>
      </c>
      <c r="L47" t="s">
        <v>26</v>
      </c>
      <c r="O47">
        <v>1</v>
      </c>
    </row>
    <row r="48" spans="2:16">
      <c r="B48" s="103">
        <v>114007232236</v>
      </c>
      <c r="C48">
        <v>420113149</v>
      </c>
      <c r="D48" s="1">
        <v>44657.473807870374</v>
      </c>
      <c r="E48" s="1">
        <v>44657.490787037037</v>
      </c>
      <c r="F48" t="s">
        <v>416</v>
      </c>
      <c r="K48" t="s">
        <v>25</v>
      </c>
      <c r="O48">
        <v>1</v>
      </c>
    </row>
    <row r="49" spans="1:16">
      <c r="B49" s="103">
        <v>114007121293</v>
      </c>
      <c r="C49">
        <v>420113149</v>
      </c>
      <c r="D49" s="1">
        <v>44657.366678240738</v>
      </c>
      <c r="E49" s="1">
        <v>44657.393379629626</v>
      </c>
      <c r="F49" t="s">
        <v>420</v>
      </c>
      <c r="K49" t="s">
        <v>25</v>
      </c>
      <c r="L49" t="s">
        <v>26</v>
      </c>
      <c r="O49">
        <v>1</v>
      </c>
    </row>
    <row r="50" spans="1:16">
      <c r="B50" s="103">
        <v>114006745059</v>
      </c>
      <c r="C50">
        <v>420113149</v>
      </c>
      <c r="D50" s="1">
        <v>44656.827870370369</v>
      </c>
      <c r="E50" s="1">
        <v>44656.844421296293</v>
      </c>
      <c r="F50" t="s">
        <v>426</v>
      </c>
      <c r="K50" t="s">
        <v>25</v>
      </c>
      <c r="L50" t="s">
        <v>26</v>
      </c>
      <c r="M50" t="s">
        <v>27</v>
      </c>
      <c r="O50" t="s">
        <v>506</v>
      </c>
      <c r="P50">
        <v>1</v>
      </c>
    </row>
    <row r="51" spans="1:16">
      <c r="A51">
        <v>53</v>
      </c>
      <c r="B51" s="103">
        <v>114006676752</v>
      </c>
      <c r="C51">
        <v>420113149</v>
      </c>
      <c r="D51" s="1">
        <v>44656.707766203705</v>
      </c>
      <c r="E51" s="1">
        <v>44656.728483796294</v>
      </c>
      <c r="F51" t="s">
        <v>432</v>
      </c>
      <c r="K51" t="s">
        <v>25</v>
      </c>
      <c r="O51">
        <v>1</v>
      </c>
    </row>
    <row r="52" spans="1:16">
      <c r="B52" s="103">
        <v>114006657030</v>
      </c>
      <c r="C52">
        <v>420113149</v>
      </c>
      <c r="D52" s="1">
        <v>44656.698923611111</v>
      </c>
      <c r="E52" s="1">
        <v>44656.701180555552</v>
      </c>
      <c r="F52" t="s">
        <v>438</v>
      </c>
      <c r="K52" t="s">
        <v>25</v>
      </c>
      <c r="L52" t="s">
        <v>26</v>
      </c>
      <c r="O52">
        <v>1</v>
      </c>
    </row>
    <row r="53" spans="1:16">
      <c r="B53" s="103">
        <v>114006648275</v>
      </c>
      <c r="C53">
        <v>420113149</v>
      </c>
      <c r="D53" s="1">
        <v>44656.663136574076</v>
      </c>
      <c r="E53" s="1">
        <v>44656.690243055556</v>
      </c>
      <c r="F53" t="s">
        <v>443</v>
      </c>
      <c r="K53" t="s">
        <v>25</v>
      </c>
      <c r="L53" t="s">
        <v>26</v>
      </c>
      <c r="M53" t="s">
        <v>27</v>
      </c>
      <c r="O53" t="s">
        <v>506</v>
      </c>
      <c r="P53">
        <v>1</v>
      </c>
    </row>
    <row r="54" spans="1:16">
      <c r="B54" s="103">
        <v>114006637023</v>
      </c>
      <c r="C54">
        <v>420113149</v>
      </c>
      <c r="D54" s="1">
        <v>44656.64130787037</v>
      </c>
      <c r="E54" s="1">
        <v>44656.67628472222</v>
      </c>
      <c r="F54" t="s">
        <v>462</v>
      </c>
      <c r="K54" t="s">
        <v>25</v>
      </c>
      <c r="L54" t="s">
        <v>26</v>
      </c>
      <c r="M54" t="s">
        <v>27</v>
      </c>
      <c r="O54">
        <v>1</v>
      </c>
    </row>
    <row r="55" spans="1:16">
      <c r="B55" s="103">
        <v>114006634683</v>
      </c>
      <c r="C55">
        <v>420113149</v>
      </c>
      <c r="D55" s="1">
        <v>44656.646655092591</v>
      </c>
      <c r="E55" s="1">
        <v>44656.673368055555</v>
      </c>
      <c r="F55" t="s">
        <v>473</v>
      </c>
      <c r="K55" t="s">
        <v>25</v>
      </c>
      <c r="O55">
        <v>1</v>
      </c>
    </row>
    <row r="56" spans="1:16">
      <c r="B56" s="103">
        <v>114006632536</v>
      </c>
      <c r="C56">
        <v>420113149</v>
      </c>
      <c r="D56" s="1">
        <v>44656.657280092593</v>
      </c>
      <c r="E56" s="1">
        <v>44656.670763888891</v>
      </c>
      <c r="F56" t="s">
        <v>483</v>
      </c>
      <c r="K56" t="s">
        <v>25</v>
      </c>
      <c r="L56" t="s">
        <v>26</v>
      </c>
      <c r="O56">
        <v>1</v>
      </c>
    </row>
    <row r="57" spans="1:16">
      <c r="B57" s="103"/>
    </row>
  </sheetData>
  <autoFilter ref="K2:Q56" xr:uid="{11B71803-1B28-43C8-949E-8516F60CEB7D}"/>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FEF9B-8FE1-490C-9137-E300EAD764B8}">
  <dimension ref="A1:P82"/>
  <sheetViews>
    <sheetView topLeftCell="O1" workbookViewId="0">
      <selection activeCell="N38" sqref="N38:P41"/>
    </sheetView>
  </sheetViews>
  <sheetFormatPr defaultRowHeight="14.5"/>
  <cols>
    <col min="1" max="1" width="32.54296875" customWidth="1"/>
    <col min="2" max="2" width="34.54296875" customWidth="1"/>
    <col min="10" max="10" width="16.26953125" customWidth="1"/>
    <col min="11" max="11" width="15.1796875" customWidth="1"/>
    <col min="12" max="12" width="19.7265625" customWidth="1"/>
    <col min="14" max="14" width="26.26953125" customWidth="1"/>
    <col min="15" max="15" width="37.26953125" customWidth="1"/>
    <col min="16" max="16" width="43" customWidth="1"/>
  </cols>
  <sheetData>
    <row r="1" spans="1:5">
      <c r="A1" s="2" t="s">
        <v>9</v>
      </c>
      <c r="D1" s="2"/>
    </row>
    <row r="2" spans="1:5">
      <c r="A2" s="2" t="s">
        <v>28</v>
      </c>
      <c r="D2" s="2" t="s">
        <v>29</v>
      </c>
    </row>
    <row r="3" spans="1:5">
      <c r="A3" t="s">
        <v>67</v>
      </c>
      <c r="B3">
        <v>250</v>
      </c>
      <c r="D3" t="s">
        <v>68</v>
      </c>
      <c r="E3">
        <v>250</v>
      </c>
    </row>
    <row r="4" spans="1:5">
      <c r="A4" t="s">
        <v>80</v>
      </c>
      <c r="B4" s="6">
        <v>2468</v>
      </c>
      <c r="D4" t="s">
        <v>81</v>
      </c>
      <c r="E4">
        <v>2169</v>
      </c>
    </row>
    <row r="5" spans="1:5">
      <c r="A5">
        <v>50</v>
      </c>
      <c r="B5" s="6">
        <v>50</v>
      </c>
      <c r="D5">
        <v>50</v>
      </c>
      <c r="E5">
        <v>50</v>
      </c>
    </row>
    <row r="6" spans="1:5">
      <c r="A6" t="s">
        <v>110</v>
      </c>
      <c r="B6" s="6">
        <v>340</v>
      </c>
      <c r="C6" s="6"/>
      <c r="D6">
        <v>340</v>
      </c>
      <c r="E6">
        <v>340</v>
      </c>
    </row>
    <row r="7" spans="1:5">
      <c r="A7">
        <v>18</v>
      </c>
      <c r="B7">
        <v>18</v>
      </c>
      <c r="D7">
        <v>18</v>
      </c>
      <c r="E7">
        <v>18</v>
      </c>
    </row>
    <row r="8" spans="1:5">
      <c r="A8">
        <v>2050</v>
      </c>
      <c r="B8">
        <v>2050</v>
      </c>
      <c r="D8">
        <v>400</v>
      </c>
      <c r="E8">
        <v>400</v>
      </c>
    </row>
    <row r="9" spans="1:5">
      <c r="A9" t="s">
        <v>124</v>
      </c>
      <c r="B9" s="6">
        <v>850</v>
      </c>
      <c r="D9" t="s">
        <v>125</v>
      </c>
      <c r="E9" s="6">
        <v>850</v>
      </c>
    </row>
    <row r="10" spans="1:5">
      <c r="A10">
        <v>200</v>
      </c>
      <c r="B10">
        <v>200</v>
      </c>
      <c r="D10" t="s">
        <v>132</v>
      </c>
      <c r="E10">
        <v>200</v>
      </c>
    </row>
    <row r="11" spans="1:5">
      <c r="A11" t="s">
        <v>138</v>
      </c>
      <c r="B11">
        <v>360</v>
      </c>
      <c r="D11">
        <v>360</v>
      </c>
      <c r="E11">
        <v>360</v>
      </c>
    </row>
    <row r="12" spans="1:5">
      <c r="A12" t="s">
        <v>145</v>
      </c>
      <c r="B12">
        <v>13682</v>
      </c>
      <c r="D12">
        <v>1565</v>
      </c>
      <c r="E12">
        <v>1565</v>
      </c>
    </row>
    <row r="13" spans="1:5">
      <c r="A13">
        <v>1500</v>
      </c>
      <c r="B13">
        <v>1500</v>
      </c>
      <c r="D13">
        <v>700</v>
      </c>
      <c r="E13">
        <v>700</v>
      </c>
    </row>
    <row r="14" spans="1:5">
      <c r="A14" t="s">
        <v>173</v>
      </c>
      <c r="B14">
        <v>28000</v>
      </c>
      <c r="D14" t="s">
        <v>173</v>
      </c>
      <c r="E14">
        <v>28000</v>
      </c>
    </row>
    <row r="15" spans="1:5">
      <c r="A15">
        <v>132</v>
      </c>
      <c r="B15">
        <v>132</v>
      </c>
      <c r="D15">
        <v>132</v>
      </c>
      <c r="E15">
        <v>132</v>
      </c>
    </row>
    <row r="16" spans="1:5">
      <c r="A16" t="s">
        <v>185</v>
      </c>
      <c r="B16" s="6">
        <v>10</v>
      </c>
      <c r="D16" t="s">
        <v>185</v>
      </c>
      <c r="E16" s="6">
        <v>10</v>
      </c>
    </row>
    <row r="17" spans="1:5">
      <c r="A17" t="s">
        <v>195</v>
      </c>
      <c r="B17" s="6">
        <v>555</v>
      </c>
      <c r="D17" t="s">
        <v>196</v>
      </c>
      <c r="E17" s="6">
        <v>555</v>
      </c>
    </row>
    <row r="18" spans="1:5">
      <c r="A18">
        <v>170</v>
      </c>
      <c r="B18" s="6">
        <v>170</v>
      </c>
      <c r="C18" s="6"/>
      <c r="D18">
        <v>170</v>
      </c>
      <c r="E18">
        <v>170</v>
      </c>
    </row>
    <row r="19" spans="1:5">
      <c r="A19">
        <v>500</v>
      </c>
      <c r="B19">
        <v>500</v>
      </c>
      <c r="D19">
        <v>290</v>
      </c>
      <c r="E19">
        <v>290</v>
      </c>
    </row>
    <row r="20" spans="1:5">
      <c r="A20" t="s">
        <v>214</v>
      </c>
      <c r="B20">
        <v>73</v>
      </c>
      <c r="D20">
        <v>73</v>
      </c>
      <c r="E20">
        <v>73</v>
      </c>
    </row>
    <row r="21" spans="1:5">
      <c r="A21">
        <v>280</v>
      </c>
      <c r="B21">
        <v>280</v>
      </c>
      <c r="C21" s="6"/>
      <c r="D21">
        <v>280</v>
      </c>
      <c r="E21">
        <v>280</v>
      </c>
    </row>
    <row r="22" spans="1:5">
      <c r="A22">
        <v>137</v>
      </c>
      <c r="B22">
        <v>137</v>
      </c>
      <c r="D22">
        <v>137</v>
      </c>
      <c r="E22">
        <v>137</v>
      </c>
    </row>
    <row r="23" spans="1:5">
      <c r="A23">
        <v>100</v>
      </c>
      <c r="B23">
        <v>100</v>
      </c>
      <c r="C23" s="6"/>
      <c r="D23">
        <v>40</v>
      </c>
      <c r="E23">
        <v>40</v>
      </c>
    </row>
    <row r="24" spans="1:5">
      <c r="A24" t="s">
        <v>242</v>
      </c>
      <c r="B24" s="6">
        <v>300</v>
      </c>
      <c r="D24">
        <v>300</v>
      </c>
      <c r="E24" s="6">
        <v>300</v>
      </c>
    </row>
    <row r="25" spans="1:5">
      <c r="A25">
        <v>267</v>
      </c>
      <c r="B25">
        <v>267</v>
      </c>
      <c r="D25">
        <v>167</v>
      </c>
      <c r="E25">
        <v>167</v>
      </c>
    </row>
    <row r="26" spans="1:5">
      <c r="A26">
        <v>44</v>
      </c>
      <c r="B26">
        <v>44</v>
      </c>
      <c r="D26">
        <v>44</v>
      </c>
      <c r="E26">
        <v>44</v>
      </c>
    </row>
    <row r="27" spans="1:5">
      <c r="A27">
        <v>120</v>
      </c>
      <c r="B27">
        <v>120</v>
      </c>
      <c r="C27" s="6"/>
      <c r="D27">
        <v>120</v>
      </c>
      <c r="E27">
        <v>120</v>
      </c>
    </row>
    <row r="28" spans="1:5">
      <c r="A28">
        <v>30</v>
      </c>
      <c r="B28">
        <v>30</v>
      </c>
      <c r="D28">
        <v>30</v>
      </c>
      <c r="E28">
        <v>30</v>
      </c>
    </row>
    <row r="29" spans="1:5">
      <c r="A29">
        <v>6394</v>
      </c>
      <c r="B29">
        <v>6394</v>
      </c>
      <c r="D29">
        <v>6394</v>
      </c>
      <c r="E29">
        <v>6394</v>
      </c>
    </row>
    <row r="30" spans="1:5">
      <c r="A30">
        <v>850</v>
      </c>
      <c r="B30">
        <v>850</v>
      </c>
      <c r="D30" s="6">
        <v>850</v>
      </c>
      <c r="E30" s="6">
        <v>850</v>
      </c>
    </row>
    <row r="31" spans="1:5">
      <c r="A31">
        <v>11</v>
      </c>
      <c r="B31">
        <v>11</v>
      </c>
      <c r="D31">
        <v>11</v>
      </c>
      <c r="E31">
        <v>11</v>
      </c>
    </row>
    <row r="32" spans="1:5">
      <c r="A32">
        <v>1015</v>
      </c>
      <c r="B32">
        <v>1015</v>
      </c>
      <c r="D32" s="6">
        <v>1015</v>
      </c>
      <c r="E32" s="6">
        <v>1015</v>
      </c>
    </row>
    <row r="33" spans="1:16">
      <c r="A33">
        <v>2200</v>
      </c>
      <c r="B33">
        <v>2200</v>
      </c>
      <c r="D33">
        <v>1700</v>
      </c>
      <c r="E33">
        <v>1700</v>
      </c>
    </row>
    <row r="34" spans="1:16">
      <c r="A34">
        <v>400</v>
      </c>
      <c r="B34">
        <v>400</v>
      </c>
      <c r="C34" s="6"/>
      <c r="D34">
        <v>20</v>
      </c>
      <c r="E34">
        <v>20</v>
      </c>
    </row>
    <row r="35" spans="1:16">
      <c r="A35">
        <v>95</v>
      </c>
      <c r="B35">
        <v>95</v>
      </c>
      <c r="C35" s="6"/>
      <c r="D35">
        <v>7</v>
      </c>
      <c r="E35">
        <v>7</v>
      </c>
    </row>
    <row r="36" spans="1:16" ht="29.5">
      <c r="A36">
        <v>30000</v>
      </c>
      <c r="B36">
        <v>30000</v>
      </c>
      <c r="D36">
        <v>7669</v>
      </c>
      <c r="E36">
        <v>7669</v>
      </c>
      <c r="N36" s="70" t="s">
        <v>566</v>
      </c>
      <c r="O36" s="70"/>
      <c r="P36" s="70"/>
    </row>
    <row r="37" spans="1:16" ht="38.25" customHeight="1">
      <c r="A37">
        <v>1200</v>
      </c>
      <c r="B37">
        <v>1200</v>
      </c>
      <c r="D37">
        <v>1200</v>
      </c>
      <c r="E37">
        <v>1200</v>
      </c>
      <c r="N37" s="71"/>
      <c r="O37" s="72" t="s">
        <v>567</v>
      </c>
      <c r="P37" s="72" t="s">
        <v>568</v>
      </c>
    </row>
    <row r="38" spans="1:16" ht="40.5" customHeight="1">
      <c r="A38" t="s">
        <v>340</v>
      </c>
      <c r="B38" s="6">
        <v>450</v>
      </c>
      <c r="C38" s="6"/>
      <c r="D38">
        <v>30</v>
      </c>
      <c r="E38">
        <v>30</v>
      </c>
      <c r="N38" s="166" t="s">
        <v>569</v>
      </c>
      <c r="O38" s="167">
        <v>30000</v>
      </c>
      <c r="P38" s="167">
        <v>28000</v>
      </c>
    </row>
    <row r="39" spans="1:16" ht="36" customHeight="1">
      <c r="A39" t="s">
        <v>353</v>
      </c>
      <c r="B39" s="6">
        <v>5500</v>
      </c>
      <c r="D39" t="s">
        <v>354</v>
      </c>
      <c r="E39" s="6">
        <v>5500</v>
      </c>
      <c r="N39" s="166" t="s">
        <v>570</v>
      </c>
      <c r="O39" s="166">
        <v>5</v>
      </c>
      <c r="P39" s="166">
        <v>5</v>
      </c>
    </row>
    <row r="40" spans="1:16" ht="36.75" customHeight="1">
      <c r="A40" t="s">
        <v>362</v>
      </c>
      <c r="B40">
        <v>600</v>
      </c>
      <c r="C40" s="6"/>
      <c r="D40">
        <v>59</v>
      </c>
      <c r="E40">
        <v>59</v>
      </c>
      <c r="N40" s="166" t="s">
        <v>571</v>
      </c>
      <c r="O40" s="166">
        <v>271</v>
      </c>
      <c r="P40" s="166">
        <v>149</v>
      </c>
    </row>
    <row r="41" spans="1:16">
      <c r="A41" t="s">
        <v>369</v>
      </c>
      <c r="B41" s="6">
        <v>1100</v>
      </c>
      <c r="D41" t="s">
        <v>370</v>
      </c>
      <c r="E41" s="6">
        <v>70</v>
      </c>
      <c r="N41" s="168"/>
      <c r="O41" s="168"/>
      <c r="P41" s="168"/>
    </row>
    <row r="42" spans="1:16">
      <c r="A42">
        <v>275</v>
      </c>
      <c r="B42">
        <v>275</v>
      </c>
      <c r="C42" s="6"/>
      <c r="D42">
        <v>90</v>
      </c>
      <c r="E42">
        <v>90</v>
      </c>
    </row>
    <row r="43" spans="1:16">
      <c r="A43">
        <v>5</v>
      </c>
      <c r="B43">
        <v>5</v>
      </c>
      <c r="D43">
        <v>5</v>
      </c>
      <c r="E43">
        <v>5</v>
      </c>
    </row>
    <row r="44" spans="1:16">
      <c r="A44">
        <v>80</v>
      </c>
      <c r="B44">
        <v>80</v>
      </c>
      <c r="C44" s="6"/>
      <c r="D44">
        <v>13</v>
      </c>
      <c r="E44">
        <v>13</v>
      </c>
    </row>
    <row r="45" spans="1:16">
      <c r="A45" t="s">
        <v>394</v>
      </c>
      <c r="B45">
        <v>2188</v>
      </c>
      <c r="D45" t="s">
        <v>395</v>
      </c>
      <c r="E45" s="6">
        <v>1670</v>
      </c>
    </row>
    <row r="46" spans="1:16">
      <c r="A46">
        <v>1700</v>
      </c>
      <c r="B46">
        <v>1700</v>
      </c>
      <c r="D46">
        <v>1700</v>
      </c>
      <c r="E46">
        <v>1700</v>
      </c>
    </row>
    <row r="47" spans="1:16">
      <c r="A47">
        <v>160</v>
      </c>
      <c r="B47">
        <v>160</v>
      </c>
      <c r="C47" s="6"/>
      <c r="D47">
        <v>160</v>
      </c>
      <c r="E47">
        <v>160</v>
      </c>
    </row>
    <row r="48" spans="1:16">
      <c r="A48">
        <v>260</v>
      </c>
      <c r="B48">
        <v>260</v>
      </c>
      <c r="D48">
        <v>90</v>
      </c>
      <c r="E48">
        <v>90</v>
      </c>
    </row>
    <row r="49" spans="1:5">
      <c r="A49" t="s">
        <v>421</v>
      </c>
      <c r="B49" s="6">
        <v>125</v>
      </c>
      <c r="D49">
        <v>125</v>
      </c>
      <c r="E49">
        <v>125</v>
      </c>
    </row>
    <row r="50" spans="1:5">
      <c r="A50">
        <v>80</v>
      </c>
      <c r="B50">
        <v>80</v>
      </c>
      <c r="D50">
        <v>20</v>
      </c>
      <c r="E50">
        <v>20</v>
      </c>
    </row>
    <row r="51" spans="1:5">
      <c r="A51">
        <v>33</v>
      </c>
      <c r="B51">
        <v>33</v>
      </c>
      <c r="D51">
        <v>33</v>
      </c>
      <c r="E51">
        <v>33</v>
      </c>
    </row>
    <row r="52" spans="1:5">
      <c r="A52">
        <v>45</v>
      </c>
      <c r="B52">
        <v>45</v>
      </c>
      <c r="D52">
        <v>45</v>
      </c>
      <c r="E52">
        <v>45</v>
      </c>
    </row>
    <row r="53" spans="1:5">
      <c r="A53" t="s">
        <v>444</v>
      </c>
      <c r="B53" s="6">
        <v>600</v>
      </c>
      <c r="D53">
        <v>19</v>
      </c>
      <c r="E53">
        <v>19</v>
      </c>
    </row>
    <row r="54" spans="1:5">
      <c r="A54" t="s">
        <v>463</v>
      </c>
      <c r="B54" s="6">
        <v>100</v>
      </c>
      <c r="C54" s="6"/>
      <c r="D54" t="s">
        <v>464</v>
      </c>
      <c r="E54" s="6">
        <v>650</v>
      </c>
    </row>
    <row r="55" spans="1:5">
      <c r="A55" t="s">
        <v>474</v>
      </c>
      <c r="B55" s="6">
        <v>84</v>
      </c>
      <c r="D55" t="s">
        <v>475</v>
      </c>
      <c r="E55" s="6">
        <v>57</v>
      </c>
    </row>
    <row r="56" spans="1:5">
      <c r="A56">
        <v>60</v>
      </c>
      <c r="B56">
        <v>60</v>
      </c>
      <c r="C56" s="6"/>
      <c r="D56">
        <v>50</v>
      </c>
      <c r="E56">
        <v>50</v>
      </c>
    </row>
    <row r="57" spans="1:5">
      <c r="B57" s="154">
        <f>MAX(B3:B56)</f>
        <v>30000</v>
      </c>
      <c r="E57" s="154">
        <f>MAX(E3:E56)</f>
        <v>28000</v>
      </c>
    </row>
    <row r="58" spans="1:5">
      <c r="B58" s="154">
        <f>MEDIAN(B3:B56)</f>
        <v>271</v>
      </c>
      <c r="E58" s="154">
        <f>MEDIAN(E3:E56)</f>
        <v>148.5</v>
      </c>
    </row>
    <row r="59" spans="1:5">
      <c r="B59" s="154">
        <f>MIN(B3:B56)</f>
        <v>5</v>
      </c>
      <c r="E59" s="154">
        <f>MIN(E3:E56)</f>
        <v>5</v>
      </c>
    </row>
    <row r="72" spans="1:1">
      <c r="A72" s="4">
        <v>450</v>
      </c>
    </row>
    <row r="73" spans="1:1">
      <c r="A73">
        <v>34</v>
      </c>
    </row>
    <row r="75" spans="1:1">
      <c r="A75">
        <v>750</v>
      </c>
    </row>
    <row r="78" spans="1:1">
      <c r="A78" t="s">
        <v>500</v>
      </c>
    </row>
    <row r="81" spans="1:1">
      <c r="A81">
        <v>6394</v>
      </c>
    </row>
    <row r="82" spans="1:1">
      <c r="A82">
        <v>2600</v>
      </c>
    </row>
  </sheetData>
  <sortState xmlns:xlrd2="http://schemas.microsoft.com/office/spreadsheetml/2017/richdata2" ref="C4:C60">
    <sortCondition ref="C4:C60"/>
  </sortState>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67724-47FA-4760-922E-D512F4EB36B5}">
  <dimension ref="A1:AH57"/>
  <sheetViews>
    <sheetView topLeftCell="Y1" workbookViewId="0">
      <selection activeCell="X36" sqref="X36"/>
    </sheetView>
  </sheetViews>
  <sheetFormatPr defaultRowHeight="14.5"/>
  <cols>
    <col min="1" max="1" width="85.54296875" customWidth="1"/>
    <col min="2" max="2" width="50.1796875" style="13" customWidth="1"/>
    <col min="3" max="3" width="8.81640625" customWidth="1"/>
    <col min="7" max="7" width="12.7265625" customWidth="1"/>
    <col min="8" max="8" width="14.26953125" customWidth="1"/>
    <col min="9" max="9" width="16.453125" customWidth="1"/>
    <col min="10" max="10" width="19.54296875" customWidth="1"/>
    <col min="13" max="13" width="17.81640625" customWidth="1"/>
    <col min="14" max="14" width="13.81640625" customWidth="1"/>
    <col min="15" max="15" width="12" customWidth="1"/>
    <col min="16" max="16" width="10.1796875" customWidth="1"/>
    <col min="17" max="17" width="16" customWidth="1"/>
    <col min="20" max="20" width="17.1796875" style="53" customWidth="1"/>
    <col min="21" max="21" width="22.453125" style="16" customWidth="1"/>
    <col min="22" max="22" width="38.453125" style="16" customWidth="1"/>
    <col min="23" max="23" width="37.36328125" style="16" customWidth="1"/>
    <col min="24" max="24" width="52.7265625" style="16" customWidth="1"/>
    <col min="25" max="25" width="45.26953125" style="153" customWidth="1"/>
    <col min="26" max="26" width="26.81640625" style="16" customWidth="1"/>
    <col min="27" max="28" width="22.453125" style="16" customWidth="1"/>
    <col min="29" max="29" width="22.453125" style="153" customWidth="1"/>
    <col min="30" max="30" width="21.54296875" style="153" customWidth="1"/>
  </cols>
  <sheetData>
    <row r="1" spans="1:34" ht="24.75" customHeight="1" thickTop="1" thickBot="1">
      <c r="A1" s="7" t="s">
        <v>544</v>
      </c>
      <c r="B1" s="10" t="s">
        <v>545</v>
      </c>
      <c r="G1" t="s">
        <v>546</v>
      </c>
      <c r="H1" s="13"/>
      <c r="T1" s="126" t="s">
        <v>0</v>
      </c>
      <c r="U1" s="15" t="s">
        <v>11</v>
      </c>
      <c r="V1" s="15"/>
      <c r="W1" s="15"/>
      <c r="X1" s="15"/>
      <c r="Y1" s="152"/>
      <c r="Z1" s="15"/>
      <c r="AA1" s="15"/>
      <c r="AB1" s="15"/>
      <c r="AC1" s="152"/>
      <c r="AD1" s="152"/>
      <c r="AE1" s="2"/>
      <c r="AF1" s="2"/>
      <c r="AG1" s="2"/>
      <c r="AH1" s="2"/>
    </row>
    <row r="2" spans="1:34" ht="29.5" thickTop="1">
      <c r="A2" s="8" t="s">
        <v>547</v>
      </c>
      <c r="B2" s="11">
        <v>19</v>
      </c>
      <c r="G2" s="33" t="s">
        <v>548</v>
      </c>
      <c r="H2" s="100" t="s">
        <v>549</v>
      </c>
      <c r="I2" s="100" t="s">
        <v>550</v>
      </c>
      <c r="J2" s="100" t="s">
        <v>551</v>
      </c>
      <c r="M2" s="10" t="s">
        <v>552</v>
      </c>
      <c r="N2" s="100" t="s">
        <v>510</v>
      </c>
      <c r="O2" s="100" t="s">
        <v>511</v>
      </c>
      <c r="P2" s="100" t="s">
        <v>553</v>
      </c>
      <c r="Q2" s="100" t="s">
        <v>554</v>
      </c>
      <c r="T2" s="126"/>
      <c r="U2" s="15" t="s">
        <v>32</v>
      </c>
      <c r="V2" s="15" t="s">
        <v>33</v>
      </c>
      <c r="W2" s="15" t="s">
        <v>34</v>
      </c>
      <c r="X2" s="15" t="s">
        <v>35</v>
      </c>
      <c r="Y2" s="152" t="s">
        <v>628</v>
      </c>
      <c r="Z2" s="15" t="s">
        <v>36</v>
      </c>
      <c r="AA2" s="15" t="s">
        <v>37</v>
      </c>
      <c r="AB2" s="15" t="s">
        <v>38</v>
      </c>
      <c r="AC2" s="152" t="s">
        <v>39</v>
      </c>
      <c r="AD2" s="152" t="s">
        <v>65</v>
      </c>
      <c r="AE2" s="2"/>
      <c r="AF2" s="2" t="s">
        <v>511</v>
      </c>
      <c r="AG2" s="2" t="s">
        <v>510</v>
      </c>
      <c r="AH2" s="2" t="s">
        <v>512</v>
      </c>
    </row>
    <row r="3" spans="1:34" ht="16.5" customHeight="1">
      <c r="A3" s="14" t="s">
        <v>555</v>
      </c>
      <c r="B3" s="11">
        <v>12</v>
      </c>
      <c r="C3" t="s">
        <v>556</v>
      </c>
      <c r="G3" s="31" t="s">
        <v>510</v>
      </c>
      <c r="H3" s="32">
        <v>12</v>
      </c>
      <c r="I3" s="32">
        <v>16</v>
      </c>
      <c r="J3" s="39">
        <f>H3/I3*100</f>
        <v>75</v>
      </c>
      <c r="M3" s="32">
        <v>1</v>
      </c>
      <c r="N3" s="32">
        <v>10</v>
      </c>
      <c r="O3" s="32">
        <v>12</v>
      </c>
      <c r="P3" s="32"/>
      <c r="Q3" s="32">
        <v>22</v>
      </c>
      <c r="T3" s="53">
        <v>114034104736</v>
      </c>
      <c r="U3"/>
      <c r="V3"/>
      <c r="W3"/>
      <c r="X3"/>
      <c r="Y3" s="153" t="str">
        <f>IF(U3&lt;&gt;"",1,IF(V3&lt;&gt;"",2,IF(W3&lt;&gt;"",3,IF(X3&lt;&gt;"",4,""))))</f>
        <v/>
      </c>
      <c r="Z3" t="s">
        <v>36</v>
      </c>
      <c r="AA3" t="s">
        <v>37</v>
      </c>
      <c r="AB3"/>
      <c r="AC3" s="153">
        <f>IF(Z3&lt;&gt;"",1,IF(AA3&lt;&gt;"",2,""))</f>
        <v>1</v>
      </c>
      <c r="AD3" s="153" t="s">
        <v>78</v>
      </c>
      <c r="AH3">
        <v>1</v>
      </c>
    </row>
    <row r="4" spans="1:34" ht="16.5" customHeight="1">
      <c r="A4" s="8" t="s">
        <v>34</v>
      </c>
      <c r="B4" s="11">
        <v>8</v>
      </c>
      <c r="G4" s="31" t="s">
        <v>511</v>
      </c>
      <c r="H4" s="32">
        <v>11</v>
      </c>
      <c r="I4" s="32">
        <v>37</v>
      </c>
      <c r="J4" s="39">
        <f>H4/I4*100</f>
        <v>29.72972972972973</v>
      </c>
      <c r="M4" s="32">
        <v>2</v>
      </c>
      <c r="N4" s="32">
        <v>4</v>
      </c>
      <c r="O4" s="32">
        <v>12</v>
      </c>
      <c r="P4" s="32">
        <v>1</v>
      </c>
      <c r="Q4" s="32">
        <v>17</v>
      </c>
      <c r="T4" s="53">
        <v>114012762535</v>
      </c>
      <c r="X4" s="16" t="s">
        <v>35</v>
      </c>
      <c r="Y4" s="153">
        <f t="shared" ref="Y4:Y56" si="0">IF(U4&lt;&gt;"",1,IF(V4&lt;&gt;"",2,IF(W4&lt;&gt;"",3,IF(X4&lt;&gt;"",4,""))))</f>
        <v>4</v>
      </c>
      <c r="Z4" s="16" t="s">
        <v>36</v>
      </c>
      <c r="AA4" s="16" t="s">
        <v>37</v>
      </c>
      <c r="AB4" s="16" t="s">
        <v>83</v>
      </c>
      <c r="AC4" s="153">
        <f t="shared" ref="AC4:AC56" si="1">IF(Z4&lt;&gt;"",1,IF(AA4&lt;&gt;"",2,""))</f>
        <v>1</v>
      </c>
      <c r="AD4" s="153" t="s">
        <v>96</v>
      </c>
      <c r="AF4">
        <v>1</v>
      </c>
    </row>
    <row r="5" spans="1:34" ht="16.5" customHeight="1">
      <c r="A5" s="8" t="s">
        <v>35</v>
      </c>
      <c r="B5" s="11">
        <v>3</v>
      </c>
      <c r="G5" s="31" t="s">
        <v>512</v>
      </c>
      <c r="H5" s="32">
        <v>1</v>
      </c>
      <c r="I5" s="32">
        <v>1</v>
      </c>
      <c r="J5" s="39">
        <f>H5/I5*100</f>
        <v>100</v>
      </c>
      <c r="M5" s="32">
        <v>3</v>
      </c>
      <c r="N5" s="32"/>
      <c r="O5" s="32">
        <v>9</v>
      </c>
      <c r="P5" s="32"/>
      <c r="Q5" s="32">
        <v>9</v>
      </c>
      <c r="T5" s="53">
        <v>114021959128</v>
      </c>
      <c r="U5" s="17"/>
      <c r="Y5" s="153" t="str">
        <f t="shared" si="0"/>
        <v/>
      </c>
      <c r="Z5" s="16" t="s">
        <v>36</v>
      </c>
      <c r="AC5" s="153">
        <f t="shared" si="1"/>
        <v>1</v>
      </c>
      <c r="AD5" s="153" t="s">
        <v>108</v>
      </c>
      <c r="AF5" t="s">
        <v>506</v>
      </c>
      <c r="AG5">
        <v>1</v>
      </c>
    </row>
    <row r="6" spans="1:34" ht="16.5" customHeight="1">
      <c r="A6" s="8" t="s">
        <v>36</v>
      </c>
      <c r="B6" s="11">
        <v>32</v>
      </c>
      <c r="M6" s="32">
        <v>4</v>
      </c>
      <c r="N6" s="32">
        <v>2</v>
      </c>
      <c r="O6" s="32">
        <v>3</v>
      </c>
      <c r="P6" s="32"/>
      <c r="Q6" s="32">
        <v>5</v>
      </c>
      <c r="T6" s="53">
        <v>114018663546</v>
      </c>
      <c r="V6" s="16" t="s">
        <v>111</v>
      </c>
      <c r="Y6" s="153">
        <f t="shared" si="0"/>
        <v>2</v>
      </c>
      <c r="AA6" s="17" t="s">
        <v>112</v>
      </c>
      <c r="AC6" s="153">
        <f t="shared" si="1"/>
        <v>2</v>
      </c>
      <c r="AD6" s="153" t="s">
        <v>96</v>
      </c>
      <c r="AF6">
        <v>1</v>
      </c>
    </row>
    <row r="7" spans="1:34" ht="16.5" customHeight="1">
      <c r="A7" s="8" t="s">
        <v>37</v>
      </c>
      <c r="B7" s="11">
        <v>34</v>
      </c>
      <c r="C7" t="s">
        <v>557</v>
      </c>
      <c r="M7" s="32">
        <v>5</v>
      </c>
      <c r="N7" s="32"/>
      <c r="O7" s="32">
        <v>1</v>
      </c>
      <c r="P7" s="32"/>
      <c r="Q7" s="32">
        <v>1</v>
      </c>
      <c r="T7" s="53">
        <v>114018629487</v>
      </c>
      <c r="Y7" s="153" t="str">
        <f t="shared" si="0"/>
        <v/>
      </c>
      <c r="Z7" s="16" t="s">
        <v>36</v>
      </c>
      <c r="AC7" s="153">
        <f t="shared" si="1"/>
        <v>1</v>
      </c>
      <c r="AD7" s="153" t="s">
        <v>108</v>
      </c>
      <c r="AF7" t="s">
        <v>506</v>
      </c>
      <c r="AG7">
        <v>1</v>
      </c>
    </row>
    <row r="8" spans="1:34" ht="16.5" customHeight="1">
      <c r="A8" s="9" t="s">
        <v>38</v>
      </c>
      <c r="B8" s="12">
        <v>15</v>
      </c>
      <c r="M8" s="31" t="s">
        <v>514</v>
      </c>
      <c r="N8" s="32"/>
      <c r="O8" s="32"/>
      <c r="P8" s="32"/>
      <c r="Q8" s="32">
        <f>SUM(Q3:Q7)</f>
        <v>54</v>
      </c>
      <c r="T8" s="53">
        <v>114011344677</v>
      </c>
      <c r="Y8" s="153" t="str">
        <f t="shared" si="0"/>
        <v/>
      </c>
      <c r="Z8" s="16" t="s">
        <v>36</v>
      </c>
      <c r="AA8" s="16" t="s">
        <v>37</v>
      </c>
      <c r="AC8" s="153">
        <f t="shared" si="1"/>
        <v>1</v>
      </c>
      <c r="AD8" s="153" t="s">
        <v>96</v>
      </c>
      <c r="AF8">
        <v>1</v>
      </c>
    </row>
    <row r="9" spans="1:34">
      <c r="T9" s="53">
        <v>114018582316</v>
      </c>
      <c r="U9" s="16" t="s">
        <v>32</v>
      </c>
      <c r="Y9" s="153">
        <f t="shared" si="0"/>
        <v>1</v>
      </c>
      <c r="AC9" s="153" t="str">
        <f t="shared" si="1"/>
        <v/>
      </c>
      <c r="AD9" s="153" t="s">
        <v>96</v>
      </c>
      <c r="AF9">
        <v>1</v>
      </c>
    </row>
    <row r="10" spans="1:34">
      <c r="T10" s="53">
        <v>114018574284</v>
      </c>
      <c r="U10" s="16" t="s">
        <v>32</v>
      </c>
      <c r="Y10" s="153">
        <f t="shared" si="0"/>
        <v>1</v>
      </c>
      <c r="AC10" s="153" t="str">
        <f t="shared" si="1"/>
        <v/>
      </c>
      <c r="AD10" s="153" t="s">
        <v>108</v>
      </c>
      <c r="AF10" t="s">
        <v>506</v>
      </c>
      <c r="AG10">
        <v>1</v>
      </c>
    </row>
    <row r="11" spans="1:34">
      <c r="C11" s="159">
        <f>30/54</f>
        <v>0.55555555555555558</v>
      </c>
      <c r="I11">
        <f>58/78</f>
        <v>0.74358974358974361</v>
      </c>
      <c r="T11" s="53">
        <v>114016756419</v>
      </c>
      <c r="V11" s="16" t="s">
        <v>33</v>
      </c>
      <c r="Y11" s="153">
        <f t="shared" si="0"/>
        <v>2</v>
      </c>
      <c r="AC11" s="153" t="str">
        <f t="shared" si="1"/>
        <v/>
      </c>
      <c r="AD11" s="153" t="s">
        <v>96</v>
      </c>
      <c r="AF11">
        <v>1</v>
      </c>
    </row>
    <row r="12" spans="1:34">
      <c r="T12" s="53">
        <v>114013668143</v>
      </c>
      <c r="U12" s="16" t="s">
        <v>32</v>
      </c>
      <c r="V12" s="16" t="s">
        <v>33</v>
      </c>
      <c r="Y12" s="153">
        <f t="shared" si="0"/>
        <v>1</v>
      </c>
      <c r="Z12" s="16" t="s">
        <v>36</v>
      </c>
      <c r="AA12" s="16" t="s">
        <v>37</v>
      </c>
      <c r="AB12" s="16" t="s">
        <v>147</v>
      </c>
      <c r="AC12" s="153">
        <f t="shared" si="1"/>
        <v>1</v>
      </c>
      <c r="AD12" s="153" t="s">
        <v>96</v>
      </c>
      <c r="AF12">
        <v>1</v>
      </c>
    </row>
    <row r="13" spans="1:34">
      <c r="T13" s="53">
        <v>114013494477</v>
      </c>
      <c r="U13" s="16" t="s">
        <v>32</v>
      </c>
      <c r="Y13" s="153">
        <f t="shared" si="0"/>
        <v>1</v>
      </c>
      <c r="AC13" s="153" t="str">
        <f t="shared" si="1"/>
        <v/>
      </c>
      <c r="AD13" s="153" t="s">
        <v>96</v>
      </c>
      <c r="AF13">
        <v>1</v>
      </c>
    </row>
    <row r="14" spans="1:34">
      <c r="T14" s="53">
        <v>114013491733</v>
      </c>
      <c r="U14" s="16" t="s">
        <v>32</v>
      </c>
      <c r="X14" s="16" t="s">
        <v>35</v>
      </c>
      <c r="Y14" s="153">
        <f t="shared" si="0"/>
        <v>1</v>
      </c>
      <c r="Z14" s="16" t="s">
        <v>36</v>
      </c>
      <c r="AA14" s="16" t="s">
        <v>37</v>
      </c>
      <c r="AC14" s="153">
        <f t="shared" si="1"/>
        <v>1</v>
      </c>
      <c r="AD14" s="153" t="s">
        <v>96</v>
      </c>
      <c r="AF14">
        <v>1</v>
      </c>
    </row>
    <row r="15" spans="1:34" ht="15" thickBot="1">
      <c r="T15" s="53">
        <v>114013278915</v>
      </c>
      <c r="V15" s="16" t="s">
        <v>33</v>
      </c>
      <c r="Y15" s="153">
        <f t="shared" si="0"/>
        <v>2</v>
      </c>
      <c r="AC15" s="153" t="str">
        <f t="shared" si="1"/>
        <v/>
      </c>
      <c r="AD15" s="153" t="s">
        <v>96</v>
      </c>
      <c r="AF15">
        <v>1</v>
      </c>
    </row>
    <row r="16" spans="1:34" ht="38.25" customHeight="1" thickTop="1" thickBot="1">
      <c r="A16" s="98" t="s">
        <v>558</v>
      </c>
      <c r="B16" s="75" t="s">
        <v>545</v>
      </c>
      <c r="T16" s="53">
        <v>114012944894</v>
      </c>
      <c r="Y16" s="153" t="str">
        <f t="shared" si="0"/>
        <v/>
      </c>
      <c r="AA16" s="16" t="s">
        <v>37</v>
      </c>
      <c r="AB16" s="16" t="s">
        <v>187</v>
      </c>
      <c r="AC16" s="153">
        <f t="shared" si="1"/>
        <v>2</v>
      </c>
      <c r="AD16" s="153" t="s">
        <v>108</v>
      </c>
      <c r="AF16" t="s">
        <v>506</v>
      </c>
      <c r="AG16">
        <v>1</v>
      </c>
    </row>
    <row r="17" spans="1:33" ht="61.5" customHeight="1" thickTop="1" thickBot="1">
      <c r="A17" s="99" t="s">
        <v>559</v>
      </c>
      <c r="B17" s="97">
        <v>19</v>
      </c>
      <c r="T17" s="53">
        <v>114012925512</v>
      </c>
      <c r="U17" s="17" t="s">
        <v>99</v>
      </c>
      <c r="Y17" s="153">
        <f t="shared" si="0"/>
        <v>1</v>
      </c>
      <c r="AB17" s="16" t="s">
        <v>197</v>
      </c>
      <c r="AC17" s="153" t="str">
        <f t="shared" si="1"/>
        <v/>
      </c>
      <c r="AD17" s="153" t="s">
        <v>96</v>
      </c>
      <c r="AF17">
        <v>1</v>
      </c>
    </row>
    <row r="18" spans="1:33" ht="60" customHeight="1" thickTop="1" thickBot="1">
      <c r="A18" s="99" t="s">
        <v>560</v>
      </c>
      <c r="B18" s="97">
        <v>12</v>
      </c>
      <c r="T18" s="53">
        <v>114012903368</v>
      </c>
      <c r="Y18" s="153" t="str">
        <f t="shared" si="0"/>
        <v/>
      </c>
      <c r="Z18" s="16" t="s">
        <v>36</v>
      </c>
      <c r="AC18" s="153">
        <f t="shared" si="1"/>
        <v>1</v>
      </c>
      <c r="AD18" s="153" t="s">
        <v>108</v>
      </c>
      <c r="AF18" t="s">
        <v>506</v>
      </c>
      <c r="AG18">
        <v>1</v>
      </c>
    </row>
    <row r="19" spans="1:33" ht="56.25" customHeight="1" thickTop="1" thickBot="1">
      <c r="A19" s="99" t="s">
        <v>34</v>
      </c>
      <c r="B19" s="97">
        <v>8</v>
      </c>
      <c r="T19" s="53">
        <v>114012899099</v>
      </c>
      <c r="U19" s="16" t="s">
        <v>32</v>
      </c>
      <c r="Y19" s="153">
        <f t="shared" si="0"/>
        <v>1</v>
      </c>
      <c r="AC19" s="153" t="str">
        <f t="shared" si="1"/>
        <v/>
      </c>
      <c r="AD19" s="153" t="s">
        <v>96</v>
      </c>
      <c r="AF19">
        <v>1</v>
      </c>
    </row>
    <row r="20" spans="1:33" ht="57" customHeight="1" thickTop="1" thickBot="1">
      <c r="A20" s="99" t="s">
        <v>35</v>
      </c>
      <c r="B20" s="97">
        <v>3</v>
      </c>
      <c r="T20" s="53">
        <v>114012898523</v>
      </c>
      <c r="U20" s="16" t="s">
        <v>32</v>
      </c>
      <c r="V20" s="16" t="s">
        <v>33</v>
      </c>
      <c r="W20" s="16" t="s">
        <v>34</v>
      </c>
      <c r="Y20" s="153">
        <f t="shared" si="0"/>
        <v>1</v>
      </c>
      <c r="Z20" s="16" t="s">
        <v>36</v>
      </c>
      <c r="AA20" s="16" t="s">
        <v>37</v>
      </c>
      <c r="AC20" s="153">
        <f t="shared" si="1"/>
        <v>1</v>
      </c>
      <c r="AD20" s="153" t="s">
        <v>96</v>
      </c>
      <c r="AF20">
        <v>1</v>
      </c>
    </row>
    <row r="21" spans="1:33" ht="36" customHeight="1" thickTop="1" thickBot="1">
      <c r="A21" s="157" t="s">
        <v>36</v>
      </c>
      <c r="B21" s="158">
        <v>33</v>
      </c>
      <c r="T21" s="53">
        <v>114012797097</v>
      </c>
      <c r="V21" s="16" t="s">
        <v>33</v>
      </c>
      <c r="W21" s="16" t="s">
        <v>34</v>
      </c>
      <c r="Y21" s="153">
        <f t="shared" si="0"/>
        <v>2</v>
      </c>
      <c r="AA21" s="16" t="s">
        <v>37</v>
      </c>
      <c r="AC21" s="153">
        <f t="shared" si="1"/>
        <v>2</v>
      </c>
      <c r="AD21" s="153" t="s">
        <v>96</v>
      </c>
      <c r="AF21">
        <v>1</v>
      </c>
    </row>
    <row r="22" spans="1:33" ht="36" customHeight="1" thickTop="1" thickBot="1">
      <c r="A22" s="157" t="s">
        <v>44</v>
      </c>
      <c r="B22" s="158">
        <v>35</v>
      </c>
      <c r="T22" s="53">
        <v>114012890257</v>
      </c>
      <c r="U22" s="16" t="s">
        <v>32</v>
      </c>
      <c r="Y22" s="153">
        <f t="shared" si="0"/>
        <v>1</v>
      </c>
      <c r="AA22" s="16" t="s">
        <v>37</v>
      </c>
      <c r="AC22" s="153">
        <f t="shared" si="1"/>
        <v>2</v>
      </c>
      <c r="AD22" s="153" t="s">
        <v>96</v>
      </c>
      <c r="AF22">
        <v>1</v>
      </c>
    </row>
    <row r="23" spans="1:33" ht="15" thickTop="1">
      <c r="T23" s="53">
        <v>114012874721</v>
      </c>
      <c r="Y23" s="153" t="str">
        <f t="shared" si="0"/>
        <v/>
      </c>
      <c r="Z23" s="17" t="s">
        <v>99</v>
      </c>
      <c r="AB23" s="16" t="s">
        <v>235</v>
      </c>
      <c r="AC23" s="153">
        <f t="shared" si="1"/>
        <v>1</v>
      </c>
      <c r="AD23" s="153" t="s">
        <v>108</v>
      </c>
      <c r="AF23" t="s">
        <v>506</v>
      </c>
      <c r="AG23">
        <v>1</v>
      </c>
    </row>
    <row r="24" spans="1:33">
      <c r="T24" s="53">
        <v>114012874268</v>
      </c>
      <c r="U24" s="16" t="s">
        <v>32</v>
      </c>
      <c r="Y24" s="153">
        <f t="shared" si="0"/>
        <v>1</v>
      </c>
      <c r="Z24" s="16" t="s">
        <v>36</v>
      </c>
      <c r="AB24" s="16" t="s">
        <v>243</v>
      </c>
      <c r="AC24" s="153">
        <f t="shared" si="1"/>
        <v>1</v>
      </c>
      <c r="AD24" s="153" t="s">
        <v>96</v>
      </c>
      <c r="AF24">
        <v>1</v>
      </c>
    </row>
    <row r="25" spans="1:33">
      <c r="T25" s="53">
        <v>114012872943</v>
      </c>
      <c r="Y25" s="153" t="str">
        <f t="shared" si="0"/>
        <v/>
      </c>
      <c r="Z25" s="16" t="s">
        <v>36</v>
      </c>
      <c r="AA25" s="16" t="s">
        <v>37</v>
      </c>
      <c r="AC25" s="153">
        <f t="shared" si="1"/>
        <v>1</v>
      </c>
      <c r="AD25" s="153" t="s">
        <v>96</v>
      </c>
      <c r="AF25">
        <v>1</v>
      </c>
    </row>
    <row r="26" spans="1:33">
      <c r="T26" s="53">
        <v>114006619847</v>
      </c>
      <c r="V26" s="16" t="s">
        <v>33</v>
      </c>
      <c r="W26" s="16" t="s">
        <v>34</v>
      </c>
      <c r="Y26" s="153">
        <f t="shared" si="0"/>
        <v>2</v>
      </c>
      <c r="AA26" s="16" t="s">
        <v>37</v>
      </c>
      <c r="AC26" s="153">
        <f t="shared" si="1"/>
        <v>2</v>
      </c>
      <c r="AD26" s="153" t="s">
        <v>96</v>
      </c>
      <c r="AF26">
        <v>1</v>
      </c>
    </row>
    <row r="27" spans="1:33">
      <c r="T27" s="53">
        <v>114012829224</v>
      </c>
      <c r="Y27" s="153" t="str">
        <f t="shared" si="0"/>
        <v/>
      </c>
      <c r="Z27" s="16" t="s">
        <v>36</v>
      </c>
      <c r="AA27" s="16" t="s">
        <v>37</v>
      </c>
      <c r="AC27" s="153">
        <f t="shared" si="1"/>
        <v>1</v>
      </c>
      <c r="AD27" s="153" t="s">
        <v>96</v>
      </c>
      <c r="AF27">
        <v>1</v>
      </c>
    </row>
    <row r="28" spans="1:33">
      <c r="T28" s="53">
        <v>114012811669</v>
      </c>
      <c r="Y28" s="153" t="str">
        <f t="shared" si="0"/>
        <v/>
      </c>
      <c r="Z28" s="16" t="s">
        <v>36</v>
      </c>
      <c r="AA28" s="16" t="s">
        <v>37</v>
      </c>
      <c r="AC28" s="153">
        <f t="shared" si="1"/>
        <v>1</v>
      </c>
      <c r="AD28" s="153" t="s">
        <v>108</v>
      </c>
      <c r="AF28" t="s">
        <v>506</v>
      </c>
      <c r="AG28">
        <v>1</v>
      </c>
    </row>
    <row r="29" spans="1:33">
      <c r="T29" s="53">
        <v>114012811408</v>
      </c>
      <c r="U29" s="16" t="s">
        <v>32</v>
      </c>
      <c r="Y29" s="153">
        <f t="shared" si="0"/>
        <v>1</v>
      </c>
      <c r="AA29" s="17" t="s">
        <v>99</v>
      </c>
      <c r="AC29" s="153">
        <f t="shared" si="1"/>
        <v>2</v>
      </c>
      <c r="AD29" s="153" t="s">
        <v>96</v>
      </c>
      <c r="AE29" s="6" t="s">
        <v>278</v>
      </c>
      <c r="AF29">
        <v>1</v>
      </c>
    </row>
    <row r="30" spans="1:33">
      <c r="T30" s="53">
        <v>114012810603</v>
      </c>
      <c r="V30" s="16" t="s">
        <v>33</v>
      </c>
      <c r="W30" s="16" t="s">
        <v>34</v>
      </c>
      <c r="Y30" s="153">
        <f t="shared" si="0"/>
        <v>2</v>
      </c>
      <c r="AA30" s="16" t="s">
        <v>37</v>
      </c>
      <c r="AC30" s="153">
        <f t="shared" si="1"/>
        <v>2</v>
      </c>
      <c r="AD30" s="153" t="s">
        <v>96</v>
      </c>
      <c r="AF30">
        <v>1</v>
      </c>
    </row>
    <row r="31" spans="1:33">
      <c r="T31" s="53">
        <v>114012808518</v>
      </c>
      <c r="Y31" s="153" t="str">
        <f t="shared" si="0"/>
        <v/>
      </c>
      <c r="Z31" s="16" t="s">
        <v>36</v>
      </c>
      <c r="AC31" s="153">
        <f t="shared" si="1"/>
        <v>1</v>
      </c>
      <c r="AD31" s="153" t="s">
        <v>108</v>
      </c>
      <c r="AF31" t="s">
        <v>506</v>
      </c>
      <c r="AG31">
        <v>1</v>
      </c>
    </row>
    <row r="32" spans="1:33">
      <c r="T32" s="53">
        <v>114012799368</v>
      </c>
      <c r="Y32" s="153" t="str">
        <f t="shared" si="0"/>
        <v/>
      </c>
      <c r="AA32" s="16" t="s">
        <v>37</v>
      </c>
      <c r="AC32" s="153">
        <f t="shared" si="1"/>
        <v>2</v>
      </c>
      <c r="AD32" s="153" t="s">
        <v>96</v>
      </c>
      <c r="AF32">
        <v>1</v>
      </c>
    </row>
    <row r="33" spans="20:33">
      <c r="T33" s="53">
        <v>114012797470</v>
      </c>
      <c r="U33" s="16" t="s">
        <v>32</v>
      </c>
      <c r="Y33" s="153">
        <f t="shared" si="0"/>
        <v>1</v>
      </c>
      <c r="Z33" s="16" t="s">
        <v>36</v>
      </c>
      <c r="AA33" s="16" t="s">
        <v>37</v>
      </c>
      <c r="AC33" s="153">
        <f t="shared" si="1"/>
        <v>1</v>
      </c>
      <c r="AD33" s="153" t="s">
        <v>96</v>
      </c>
      <c r="AF33">
        <v>1</v>
      </c>
    </row>
    <row r="34" spans="20:33">
      <c r="T34" s="53">
        <v>114006660276</v>
      </c>
      <c r="Y34" s="153" t="str">
        <f t="shared" si="0"/>
        <v/>
      </c>
      <c r="Z34" s="17" t="s">
        <v>99</v>
      </c>
      <c r="AB34" s="16" t="s">
        <v>306</v>
      </c>
      <c r="AC34" s="153">
        <f t="shared" si="1"/>
        <v>1</v>
      </c>
      <c r="AD34" s="153" t="s">
        <v>108</v>
      </c>
      <c r="AF34" t="s">
        <v>506</v>
      </c>
      <c r="AG34">
        <v>1</v>
      </c>
    </row>
    <row r="35" spans="20:33">
      <c r="T35" s="53">
        <v>114012748207</v>
      </c>
      <c r="Y35" s="153" t="str">
        <f t="shared" si="0"/>
        <v/>
      </c>
      <c r="Z35" s="16" t="s">
        <v>36</v>
      </c>
      <c r="AA35" s="16" t="s">
        <v>37</v>
      </c>
      <c r="AC35" s="153">
        <f t="shared" si="1"/>
        <v>1</v>
      </c>
      <c r="AD35" s="153" t="s">
        <v>108</v>
      </c>
      <c r="AF35" t="s">
        <v>506</v>
      </c>
      <c r="AG35">
        <v>1</v>
      </c>
    </row>
    <row r="36" spans="20:33">
      <c r="T36" s="53">
        <v>114011899965</v>
      </c>
      <c r="X36" s="16" t="s">
        <v>35</v>
      </c>
      <c r="Y36" s="153">
        <f t="shared" si="0"/>
        <v>4</v>
      </c>
      <c r="AB36" s="16" t="s">
        <v>322</v>
      </c>
      <c r="AC36" s="153" t="str">
        <f t="shared" si="1"/>
        <v/>
      </c>
      <c r="AD36" s="153" t="s">
        <v>96</v>
      </c>
      <c r="AF36">
        <v>1</v>
      </c>
    </row>
    <row r="37" spans="20:33">
      <c r="T37" s="53">
        <v>114011866402</v>
      </c>
      <c r="U37" s="16" t="s">
        <v>32</v>
      </c>
      <c r="W37" s="16" t="s">
        <v>34</v>
      </c>
      <c r="Y37" s="153">
        <f t="shared" si="0"/>
        <v>1</v>
      </c>
      <c r="Z37" s="16" t="s">
        <v>36</v>
      </c>
      <c r="AA37" s="16" t="s">
        <v>37</v>
      </c>
      <c r="AC37" s="153">
        <f t="shared" si="1"/>
        <v>1</v>
      </c>
      <c r="AD37" s="153" t="s">
        <v>96</v>
      </c>
      <c r="AF37">
        <v>1</v>
      </c>
    </row>
    <row r="38" spans="20:33">
      <c r="T38" s="53">
        <v>114011582305</v>
      </c>
      <c r="U38" s="16" t="s">
        <v>32</v>
      </c>
      <c r="Y38" s="153">
        <f t="shared" si="0"/>
        <v>1</v>
      </c>
      <c r="AC38" s="153" t="str">
        <f t="shared" si="1"/>
        <v/>
      </c>
      <c r="AD38" s="153" t="s">
        <v>108</v>
      </c>
      <c r="AF38" t="s">
        <v>506</v>
      </c>
      <c r="AG38">
        <v>1</v>
      </c>
    </row>
    <row r="39" spans="20:33">
      <c r="T39" s="53">
        <v>114010976083</v>
      </c>
      <c r="Y39" s="153" t="str">
        <f t="shared" si="0"/>
        <v/>
      </c>
      <c r="AA39" s="17" t="s">
        <v>99</v>
      </c>
      <c r="AB39" s="16" t="s">
        <v>355</v>
      </c>
      <c r="AC39" s="153">
        <f t="shared" si="1"/>
        <v>2</v>
      </c>
      <c r="AD39" s="153" t="s">
        <v>96</v>
      </c>
      <c r="AF39">
        <v>1</v>
      </c>
    </row>
    <row r="40" spans="20:33">
      <c r="T40" s="53">
        <v>114009708588</v>
      </c>
      <c r="U40" s="18" t="s">
        <v>99</v>
      </c>
      <c r="Y40" s="153">
        <f t="shared" si="0"/>
        <v>1</v>
      </c>
      <c r="Z40" s="16" t="s">
        <v>36</v>
      </c>
      <c r="AA40" s="16" t="s">
        <v>37</v>
      </c>
      <c r="AB40" s="16" t="s">
        <v>363</v>
      </c>
      <c r="AC40" s="153">
        <f t="shared" si="1"/>
        <v>1</v>
      </c>
      <c r="AD40" s="153" t="s">
        <v>96</v>
      </c>
      <c r="AF40">
        <v>1</v>
      </c>
    </row>
    <row r="41" spans="20:33">
      <c r="T41" s="53">
        <v>114009661424</v>
      </c>
      <c r="Y41" s="153" t="str">
        <f t="shared" si="0"/>
        <v/>
      </c>
      <c r="Z41" s="16" t="s">
        <v>36</v>
      </c>
      <c r="AC41" s="153">
        <f t="shared" si="1"/>
        <v>1</v>
      </c>
      <c r="AD41" s="153" t="s">
        <v>108</v>
      </c>
      <c r="AF41" t="s">
        <v>506</v>
      </c>
      <c r="AG41">
        <v>1</v>
      </c>
    </row>
    <row r="42" spans="20:33">
      <c r="T42" s="53">
        <v>114009578743</v>
      </c>
      <c r="Y42" s="153" t="str">
        <f t="shared" si="0"/>
        <v/>
      </c>
      <c r="Z42" s="16" t="s">
        <v>36</v>
      </c>
      <c r="AC42" s="153">
        <f t="shared" si="1"/>
        <v>1</v>
      </c>
      <c r="AD42" s="153" t="s">
        <v>96</v>
      </c>
      <c r="AF42">
        <v>1</v>
      </c>
    </row>
    <row r="43" spans="20:33">
      <c r="T43" s="53">
        <v>114008559973</v>
      </c>
      <c r="Y43" s="153" t="str">
        <f t="shared" si="0"/>
        <v/>
      </c>
      <c r="Z43" s="16" t="s">
        <v>36</v>
      </c>
      <c r="AA43" s="16" t="s">
        <v>37</v>
      </c>
      <c r="AC43" s="153">
        <f t="shared" si="1"/>
        <v>1</v>
      </c>
      <c r="AD43" s="153" t="s">
        <v>108</v>
      </c>
      <c r="AF43" t="s">
        <v>506</v>
      </c>
      <c r="AG43">
        <v>1</v>
      </c>
    </row>
    <row r="44" spans="20:33">
      <c r="T44" s="53">
        <v>114008185220</v>
      </c>
      <c r="U44" s="16" t="s">
        <v>32</v>
      </c>
      <c r="W44" s="16" t="s">
        <v>34</v>
      </c>
      <c r="Y44" s="153">
        <f t="shared" si="0"/>
        <v>1</v>
      </c>
      <c r="Z44" s="16" t="s">
        <v>36</v>
      </c>
      <c r="AA44" s="16" t="s">
        <v>37</v>
      </c>
      <c r="AC44" s="153">
        <f t="shared" si="1"/>
        <v>1</v>
      </c>
      <c r="AD44" s="153" t="s">
        <v>108</v>
      </c>
      <c r="AF44" t="s">
        <v>506</v>
      </c>
      <c r="AG44">
        <v>1</v>
      </c>
    </row>
    <row r="45" spans="20:33">
      <c r="T45" s="53">
        <v>114008048717</v>
      </c>
      <c r="U45" s="16" t="s">
        <v>32</v>
      </c>
      <c r="Y45" s="153">
        <f t="shared" si="0"/>
        <v>1</v>
      </c>
      <c r="Z45" s="16" t="s">
        <v>36</v>
      </c>
      <c r="AA45" s="16" t="s">
        <v>37</v>
      </c>
      <c r="AC45" s="153">
        <f t="shared" si="1"/>
        <v>1</v>
      </c>
      <c r="AD45" s="153" t="s">
        <v>96</v>
      </c>
      <c r="AF45">
        <v>1</v>
      </c>
    </row>
    <row r="46" spans="20:33">
      <c r="T46" s="53">
        <v>114007775572</v>
      </c>
      <c r="V46" s="16" t="s">
        <v>33</v>
      </c>
      <c r="W46" s="16" t="s">
        <v>34</v>
      </c>
      <c r="Y46" s="153">
        <f t="shared" si="0"/>
        <v>2</v>
      </c>
      <c r="AA46" s="16" t="s">
        <v>37</v>
      </c>
      <c r="AC46" s="153">
        <f t="shared" si="1"/>
        <v>2</v>
      </c>
      <c r="AD46" s="153" t="s">
        <v>96</v>
      </c>
      <c r="AF46">
        <v>1</v>
      </c>
    </row>
    <row r="47" spans="20:33">
      <c r="T47" s="53">
        <v>114007284600</v>
      </c>
      <c r="Y47" s="153" t="str">
        <f t="shared" si="0"/>
        <v/>
      </c>
      <c r="Z47" s="16" t="s">
        <v>36</v>
      </c>
      <c r="AA47" s="16" t="s">
        <v>37</v>
      </c>
      <c r="AC47" s="153">
        <f t="shared" si="1"/>
        <v>1</v>
      </c>
      <c r="AD47" s="153" t="s">
        <v>96</v>
      </c>
      <c r="AF47">
        <v>1</v>
      </c>
    </row>
    <row r="48" spans="20:33">
      <c r="T48" s="53">
        <v>114007232236</v>
      </c>
      <c r="Y48" s="153" t="str">
        <f t="shared" si="0"/>
        <v/>
      </c>
      <c r="Z48" s="16" t="s">
        <v>36</v>
      </c>
      <c r="AA48" s="16" t="s">
        <v>37</v>
      </c>
      <c r="AC48" s="153">
        <f t="shared" si="1"/>
        <v>1</v>
      </c>
      <c r="AD48" s="153" t="s">
        <v>96</v>
      </c>
      <c r="AF48">
        <v>1</v>
      </c>
    </row>
    <row r="49" spans="20:34">
      <c r="T49" s="53">
        <v>114007121293</v>
      </c>
      <c r="V49" s="16" t="s">
        <v>33</v>
      </c>
      <c r="Y49" s="153">
        <f t="shared" si="0"/>
        <v>2</v>
      </c>
      <c r="AC49" s="153" t="str">
        <f t="shared" si="1"/>
        <v/>
      </c>
      <c r="AD49" s="153" t="s">
        <v>96</v>
      </c>
      <c r="AF49">
        <v>1</v>
      </c>
    </row>
    <row r="50" spans="20:34">
      <c r="T50" s="53">
        <v>114006745059</v>
      </c>
      <c r="Y50" s="153" t="str">
        <f t="shared" si="0"/>
        <v/>
      </c>
      <c r="Z50" s="16" t="s">
        <v>36</v>
      </c>
      <c r="AA50" s="16" t="s">
        <v>37</v>
      </c>
      <c r="AC50" s="153">
        <f t="shared" si="1"/>
        <v>1</v>
      </c>
      <c r="AD50" s="153" t="s">
        <v>108</v>
      </c>
      <c r="AE50" t="s">
        <v>431</v>
      </c>
      <c r="AF50" t="s">
        <v>506</v>
      </c>
      <c r="AG50">
        <v>1</v>
      </c>
    </row>
    <row r="51" spans="20:34">
      <c r="T51" s="53">
        <v>114006676752</v>
      </c>
      <c r="Y51" s="153" t="str">
        <f t="shared" si="0"/>
        <v/>
      </c>
      <c r="AA51" s="16" t="s">
        <v>37</v>
      </c>
      <c r="AB51" s="16" t="s">
        <v>433</v>
      </c>
      <c r="AC51" s="153">
        <f t="shared" si="1"/>
        <v>2</v>
      </c>
      <c r="AD51" s="153" t="s">
        <v>96</v>
      </c>
      <c r="AF51">
        <v>1</v>
      </c>
    </row>
    <row r="52" spans="20:34">
      <c r="T52" s="53">
        <v>114006657030</v>
      </c>
      <c r="Y52" s="153" t="str">
        <f t="shared" si="0"/>
        <v/>
      </c>
      <c r="Z52" s="16" t="s">
        <v>36</v>
      </c>
      <c r="AA52" s="16" t="s">
        <v>37</v>
      </c>
      <c r="AC52" s="153">
        <f t="shared" si="1"/>
        <v>1</v>
      </c>
      <c r="AD52" s="153" t="s">
        <v>96</v>
      </c>
      <c r="AF52">
        <v>1</v>
      </c>
    </row>
    <row r="53" spans="20:34">
      <c r="T53" s="53">
        <v>114006648275</v>
      </c>
      <c r="U53" s="16" t="s">
        <v>32</v>
      </c>
      <c r="V53" s="16" t="s">
        <v>33</v>
      </c>
      <c r="W53" s="16" t="s">
        <v>34</v>
      </c>
      <c r="Y53" s="153">
        <f t="shared" si="0"/>
        <v>1</v>
      </c>
      <c r="Z53" s="16" t="s">
        <v>36</v>
      </c>
      <c r="AB53" s="16" t="s">
        <v>446</v>
      </c>
      <c r="AC53" s="153">
        <f t="shared" si="1"/>
        <v>1</v>
      </c>
      <c r="AD53" s="153" t="s">
        <v>108</v>
      </c>
      <c r="AF53" t="s">
        <v>506</v>
      </c>
      <c r="AG53">
        <v>1</v>
      </c>
    </row>
    <row r="54" spans="20:34">
      <c r="T54" s="53">
        <v>114006637023</v>
      </c>
      <c r="U54" s="16" t="s">
        <v>32</v>
      </c>
      <c r="Y54" s="153">
        <f t="shared" si="0"/>
        <v>1</v>
      </c>
      <c r="Z54" s="16" t="s">
        <v>36</v>
      </c>
      <c r="AA54" s="16" t="s">
        <v>37</v>
      </c>
      <c r="AB54" s="16" t="s">
        <v>466</v>
      </c>
      <c r="AC54" s="153">
        <f t="shared" si="1"/>
        <v>1</v>
      </c>
      <c r="AD54" s="153" t="s">
        <v>96</v>
      </c>
      <c r="AF54">
        <v>1</v>
      </c>
    </row>
    <row r="55" spans="20:34">
      <c r="T55" s="53">
        <v>114006634683</v>
      </c>
      <c r="V55" s="16" t="s">
        <v>33</v>
      </c>
      <c r="Y55" s="153">
        <f t="shared" si="0"/>
        <v>2</v>
      </c>
      <c r="AA55" s="16" t="s">
        <v>37</v>
      </c>
      <c r="AC55" s="153">
        <f t="shared" si="1"/>
        <v>2</v>
      </c>
      <c r="AD55" s="153" t="s">
        <v>96</v>
      </c>
      <c r="AF55">
        <v>1</v>
      </c>
    </row>
    <row r="56" spans="20:34">
      <c r="T56" s="53">
        <v>114006632536</v>
      </c>
      <c r="Y56" s="153" t="str">
        <f t="shared" si="0"/>
        <v/>
      </c>
      <c r="Z56" s="16" t="s">
        <v>36</v>
      </c>
      <c r="AA56" s="16" t="s">
        <v>37</v>
      </c>
      <c r="AC56" s="153">
        <f t="shared" si="1"/>
        <v>1</v>
      </c>
      <c r="AD56" s="153" t="s">
        <v>96</v>
      </c>
      <c r="AF56">
        <v>1</v>
      </c>
    </row>
    <row r="57" spans="20:34">
      <c r="AF57">
        <f>SUM(AF3:AF56)</f>
        <v>37</v>
      </c>
      <c r="AG57">
        <f>SUM(AG3:AG56)</f>
        <v>16</v>
      </c>
      <c r="AH57">
        <f>SUM(AH3:AH56)</f>
        <v>1</v>
      </c>
    </row>
  </sheetData>
  <autoFilter ref="U2:AJ57" xr:uid="{66967724-47FA-4760-922E-D512F4EB36B5}"/>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FDE88439AB284BACC3932924B9E4D8" ma:contentTypeVersion="12" ma:contentTypeDescription="Create a new document." ma:contentTypeScope="" ma:versionID="bb39b859cc2cdb6b04e6bd042f02a56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62ccb3d9-63ad-49ba-8d7a-949410ebb169" xmlns:ns6="448a70fb-46b3-4e8d-a689-a95642e6aec9" targetNamespace="http://schemas.microsoft.com/office/2006/metadata/properties" ma:root="true" ma:fieldsID="2d979683d984bf97c4870acdf698f0a1" ns1:_="" ns2:_="" ns3:_="" ns4:_="" ns5:_="" ns6:_="">
    <xsd:import namespace="http://schemas.microsoft.com/sharepoint/v3"/>
    <xsd:import namespace="4ffa91fb-a0ff-4ac5-b2db-65c790d184a4"/>
    <xsd:import namespace="http://schemas.microsoft.com/sharepoint.v3"/>
    <xsd:import namespace="http://schemas.microsoft.com/sharepoint/v3/fields"/>
    <xsd:import namespace="62ccb3d9-63ad-49ba-8d7a-949410ebb169"/>
    <xsd:import namespace="448a70fb-46b3-4e8d-a689-a95642e6aec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DateTaken" minOccurs="0"/>
                <xsd:element ref="ns5:MediaLengthInSeconds"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373dc4fe-27d8-4816-9ea8-4c8283a6285f}" ma:internalName="TaxCatchAllLabel" ma:readOnly="true" ma:showField="CatchAllDataLabel" ma:web="448a70fb-46b3-4e8d-a689-a95642e6aec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373dc4fe-27d8-4816-9ea8-4c8283a6285f}" ma:internalName="TaxCatchAll" ma:showField="CatchAllData" ma:web="448a70fb-46b3-4e8d-a689-a95642e6ae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cb3d9-63ad-49ba-8d7a-949410ebb169"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a70fb-46b3-4e8d-a689-a95642e6aec9"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2022-07-28T20:45:05+00:00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02105DD3-FBFB-4E27-869C-F3AB981B5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62ccb3d9-63ad-49ba-8d7a-949410ebb169"/>
    <ds:schemaRef ds:uri="448a70fb-46b3-4e8d-a689-a95642e6ae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EDBE4A-D342-412F-9088-22D01881D018}">
  <ds:schemaRefs>
    <ds:schemaRef ds:uri="Microsoft.SharePoint.Taxonomy.ContentTypeSync"/>
  </ds:schemaRefs>
</ds:datastoreItem>
</file>

<file path=customXml/itemProps3.xml><?xml version="1.0" encoding="utf-8"?>
<ds:datastoreItem xmlns:ds="http://schemas.openxmlformats.org/officeDocument/2006/customXml" ds:itemID="{798F7A2C-8445-4A7E-ACC0-EC5373F49A07}">
  <ds:schemaRefs>
    <ds:schemaRef ds:uri="http://schemas.microsoft.com/sharepoint/v3/contenttype/forms"/>
  </ds:schemaRefs>
</ds:datastoreItem>
</file>

<file path=customXml/itemProps4.xml><?xml version="1.0" encoding="utf-8"?>
<ds:datastoreItem xmlns:ds="http://schemas.openxmlformats.org/officeDocument/2006/customXml" ds:itemID="{8B85BCAA-8045-4698-9037-A4A6F839B873}">
  <ds:schemaRefs>
    <ds:schemaRef ds:uri="62ccb3d9-63ad-49ba-8d7a-949410ebb169"/>
    <ds:schemaRef ds:uri="http://purl.org/dc/terms/"/>
    <ds:schemaRef ds:uri="http://purl.org/dc/elements/1.1/"/>
    <ds:schemaRef ds:uri="http://schemas.openxmlformats.org/package/2006/metadata/core-properties"/>
    <ds:schemaRef ds:uri="http://schemas.microsoft.com/sharepoint/v3"/>
    <ds:schemaRef ds:uri="http://schemas.microsoft.com/office/2006/documentManagement/types"/>
    <ds:schemaRef ds:uri="http://www.w3.org/XML/1998/namespace"/>
    <ds:schemaRef ds:uri="http://schemas.microsoft.com/sharepoint/v3/fields"/>
    <ds:schemaRef ds:uri="http://purl.org/dc/dcmitype/"/>
    <ds:schemaRef ds:uri="http://schemas.microsoft.com/office/infopath/2007/PartnerControls"/>
    <ds:schemaRef ds:uri="http://schemas.microsoft.com/office/2006/metadata/properties"/>
    <ds:schemaRef ds:uri="448a70fb-46b3-4e8d-a689-a95642e6aec9"/>
    <ds:schemaRef ds:uri="http://schemas.microsoft.com/sharepoint.v3"/>
    <ds:schemaRef ds:uri="4ffa91fb-a0ff-4ac5-b2db-65c790d184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Original Responses</vt:lpstr>
      <vt:lpstr>Individual Resp Analysis</vt:lpstr>
      <vt:lpstr>Repeats</vt:lpstr>
      <vt:lpstr>Adjust to Jurisdiction Details</vt:lpstr>
      <vt:lpstr>Number of responses</vt:lpstr>
      <vt:lpstr>Trible data in 2017 NEI</vt:lpstr>
      <vt:lpstr>Facility Types</vt:lpstr>
      <vt:lpstr>Facility Number</vt:lpstr>
      <vt:lpstr>Techniques</vt:lpstr>
      <vt:lpstr>Reliance on SLT data</vt:lpstr>
      <vt:lpstr>Facility Report</vt:lpstr>
      <vt:lpstr>Previous EI</vt:lpstr>
      <vt:lpstr>Auto Created</vt:lpstr>
      <vt:lpstr>ReleasePoints</vt:lpstr>
      <vt:lpstr>Control Summary</vt:lpstr>
      <vt:lpstr>Facility_Unit_Process</vt:lpstr>
      <vt:lpstr>Number of Tech</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PyExcelerate</dc:creator>
  <cp:keywords/>
  <dc:description/>
  <cp:lastModifiedBy>Gamas, Julia</cp:lastModifiedBy>
  <cp:revision/>
  <dcterms:created xsi:type="dcterms:W3CDTF">2022-04-29T20:54:00Z</dcterms:created>
  <dcterms:modified xsi:type="dcterms:W3CDTF">2023-03-23T15:40:33Z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0x0101003AFDE88439AB284BACC3932924B9E4D8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