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8" yWindow="180" windowWidth="14316" windowHeight="14160" activeTab="1"/>
  </bookViews>
  <sheets>
    <sheet name="readme" sheetId="5" r:id="rId1"/>
    <sheet name="NOx_Onroad" sheetId="8" r:id="rId2"/>
    <sheet name="VOC_ATL" sheetId="3" r:id="rId3"/>
    <sheet name="NOx_ATL" sheetId="4" r:id="rId4"/>
    <sheet name="VOC_GA" sheetId="1" r:id="rId5"/>
    <sheet name="NOx_GA" sheetId="2" r:id="rId6"/>
    <sheet name="Updated_EGU_Emissions" sheetId="7" r:id="rId7"/>
  </sheets>
  <calcPr calcId="145621"/>
</workbook>
</file>

<file path=xl/calcChain.xml><?xml version="1.0" encoding="utf-8"?>
<calcChain xmlns="http://schemas.openxmlformats.org/spreadsheetml/2006/main">
  <c r="H4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3" i="8"/>
  <c r="G3" i="8"/>
  <c r="F3" i="8"/>
  <c r="F4" i="8"/>
  <c r="G4" i="8"/>
  <c r="F5" i="8"/>
  <c r="G5" i="8"/>
  <c r="F6" i="8"/>
  <c r="G6" i="8"/>
  <c r="F7" i="8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AT42" i="4" l="1"/>
  <c r="AU23" i="4"/>
  <c r="AU24" i="4"/>
  <c r="AU25" i="4"/>
  <c r="AU26" i="4"/>
  <c r="AU27" i="4"/>
  <c r="AU28" i="4"/>
  <c r="AU29" i="4"/>
  <c r="AU30" i="4"/>
  <c r="AU31" i="4"/>
  <c r="AU32" i="4"/>
  <c r="AU33" i="4"/>
  <c r="AU34" i="4"/>
  <c r="AU35" i="4"/>
  <c r="AU36" i="4"/>
  <c r="AU37" i="4"/>
  <c r="AU38" i="4"/>
  <c r="AU39" i="4"/>
  <c r="AU40" i="4"/>
  <c r="AU41" i="4"/>
  <c r="AU22" i="4"/>
  <c r="AU4" i="4"/>
  <c r="AU5" i="4"/>
  <c r="AU6" i="4"/>
  <c r="AU7" i="4"/>
  <c r="AU8" i="4"/>
  <c r="AU9" i="4"/>
  <c r="AU10" i="4"/>
  <c r="AU11" i="4"/>
  <c r="AU12" i="4"/>
  <c r="AU13" i="4"/>
  <c r="AU14" i="4"/>
  <c r="AU15" i="4"/>
  <c r="AU16" i="4"/>
  <c r="AU17" i="4"/>
  <c r="AU18" i="4"/>
  <c r="AU19" i="4"/>
  <c r="AU20" i="4"/>
  <c r="AU3" i="4"/>
  <c r="F30" i="7" l="1"/>
  <c r="D32" i="7"/>
  <c r="D31" i="7"/>
  <c r="D30" i="7"/>
  <c r="D29" i="7"/>
  <c r="D28" i="7"/>
  <c r="D26" i="7"/>
  <c r="G32" i="7" l="1"/>
  <c r="G31" i="7"/>
  <c r="G30" i="7"/>
  <c r="AC22" i="3" s="1"/>
  <c r="G29" i="7"/>
  <c r="G28" i="7"/>
  <c r="G27" i="7"/>
  <c r="AC11" i="3" s="1"/>
  <c r="G26" i="7"/>
  <c r="E32" i="7"/>
  <c r="E31" i="7"/>
  <c r="E30" i="7"/>
  <c r="AC22" i="4" s="1"/>
  <c r="E29" i="7"/>
  <c r="E28" i="7"/>
  <c r="E27" i="7"/>
  <c r="AC11" i="4" s="1"/>
  <c r="E26" i="7"/>
  <c r="F32" i="7"/>
  <c r="F31" i="7"/>
  <c r="F29" i="7"/>
  <c r="F28" i="7"/>
  <c r="F26" i="7"/>
  <c r="AB4" i="3" s="1"/>
  <c r="AB22" i="4"/>
  <c r="AB4" i="4"/>
  <c r="AC4" i="4"/>
  <c r="AB5" i="4"/>
  <c r="AC5" i="4"/>
  <c r="AB6" i="4"/>
  <c r="AC6" i="4"/>
  <c r="AB7" i="4"/>
  <c r="AC7" i="4"/>
  <c r="AB8" i="4"/>
  <c r="AC8" i="4"/>
  <c r="AB9" i="4"/>
  <c r="AC9" i="4"/>
  <c r="AB10" i="4"/>
  <c r="AC10" i="4"/>
  <c r="AB11" i="4"/>
  <c r="AB12" i="4"/>
  <c r="AC12" i="4"/>
  <c r="AB13" i="4"/>
  <c r="AC13" i="4"/>
  <c r="AB14" i="4"/>
  <c r="AC14" i="4"/>
  <c r="AB15" i="4"/>
  <c r="AC15" i="4"/>
  <c r="AB16" i="4"/>
  <c r="AC16" i="4"/>
  <c r="AB17" i="4"/>
  <c r="AC17" i="4"/>
  <c r="AB18" i="4"/>
  <c r="AC18" i="4"/>
  <c r="AB19" i="4"/>
  <c r="AC19" i="4"/>
  <c r="AB20" i="4"/>
  <c r="AC20" i="4"/>
  <c r="AB21" i="4"/>
  <c r="AC21" i="4"/>
  <c r="AB23" i="4"/>
  <c r="AC23" i="4"/>
  <c r="AB24" i="4"/>
  <c r="AC24" i="4"/>
  <c r="AB25" i="4"/>
  <c r="AC25" i="4"/>
  <c r="AB26" i="4"/>
  <c r="AC26" i="4"/>
  <c r="AB27" i="4"/>
  <c r="AC27" i="4"/>
  <c r="AB28" i="4"/>
  <c r="AC28" i="4"/>
  <c r="AB29" i="4"/>
  <c r="AC29" i="4"/>
  <c r="AB30" i="4"/>
  <c r="AC30" i="4"/>
  <c r="AB31" i="4"/>
  <c r="AC31" i="4"/>
  <c r="AB32" i="4"/>
  <c r="AC32" i="4"/>
  <c r="AB33" i="4"/>
  <c r="AC33" i="4"/>
  <c r="AB34" i="4"/>
  <c r="AC34" i="4"/>
  <c r="AB35" i="4"/>
  <c r="AC35" i="4"/>
  <c r="AB36" i="4"/>
  <c r="AC36" i="4"/>
  <c r="AB37" i="4"/>
  <c r="AC37" i="4"/>
  <c r="AB38" i="4"/>
  <c r="AC38" i="4"/>
  <c r="AB39" i="4"/>
  <c r="AC39" i="4"/>
  <c r="AB40" i="4"/>
  <c r="AC40" i="4"/>
  <c r="AB41" i="4"/>
  <c r="AC41" i="4"/>
  <c r="AC3" i="4"/>
  <c r="AB3" i="4"/>
  <c r="AC4" i="3"/>
  <c r="AB5" i="3"/>
  <c r="AC5" i="3"/>
  <c r="AB6" i="3"/>
  <c r="AC6" i="3"/>
  <c r="AB7" i="3"/>
  <c r="AC7" i="3"/>
  <c r="AB8" i="3"/>
  <c r="AC8" i="3"/>
  <c r="AB9" i="3"/>
  <c r="AC9" i="3"/>
  <c r="AB10" i="3"/>
  <c r="AC10" i="3"/>
  <c r="AB11" i="3"/>
  <c r="AB12" i="3"/>
  <c r="AC12" i="3"/>
  <c r="AB13" i="3"/>
  <c r="AC13" i="3"/>
  <c r="AB14" i="3"/>
  <c r="AC14" i="3"/>
  <c r="AB15" i="3"/>
  <c r="AC15" i="3"/>
  <c r="AB16" i="3"/>
  <c r="AC16" i="3"/>
  <c r="AB17" i="3"/>
  <c r="AC17" i="3"/>
  <c r="AB18" i="3"/>
  <c r="AC18" i="3"/>
  <c r="AB19" i="3"/>
  <c r="AC19" i="3"/>
  <c r="AB20" i="3"/>
  <c r="AC20" i="3"/>
  <c r="AB21" i="3"/>
  <c r="AC21" i="3"/>
  <c r="AB22" i="3"/>
  <c r="AB23" i="3"/>
  <c r="AC23" i="3"/>
  <c r="AB24" i="3"/>
  <c r="AC24" i="3"/>
  <c r="AB25" i="3"/>
  <c r="AC25" i="3"/>
  <c r="AB26" i="3"/>
  <c r="AC26" i="3"/>
  <c r="AB27" i="3"/>
  <c r="AC27" i="3"/>
  <c r="AB28" i="3"/>
  <c r="AC28" i="3"/>
  <c r="AB29" i="3"/>
  <c r="AC29" i="3"/>
  <c r="AB30" i="3"/>
  <c r="AC30" i="3"/>
  <c r="AB31" i="3"/>
  <c r="AC31" i="3"/>
  <c r="AB32" i="3"/>
  <c r="AC32" i="3"/>
  <c r="AB33" i="3"/>
  <c r="AC33" i="3"/>
  <c r="AB34" i="3"/>
  <c r="AC34" i="3"/>
  <c r="AB35" i="3"/>
  <c r="AC35" i="3"/>
  <c r="AB36" i="3"/>
  <c r="AC36" i="3"/>
  <c r="AB37" i="3"/>
  <c r="AC37" i="3"/>
  <c r="AB38" i="3"/>
  <c r="AC38" i="3"/>
  <c r="AB39" i="3"/>
  <c r="AC39" i="3"/>
  <c r="AB40" i="3"/>
  <c r="AC40" i="3"/>
  <c r="AB41" i="3"/>
  <c r="AC41" i="3"/>
  <c r="AC3" i="3"/>
  <c r="AB3" i="3"/>
  <c r="H27" i="7"/>
  <c r="H28" i="7"/>
  <c r="H29" i="7"/>
  <c r="H30" i="7"/>
  <c r="H31" i="7"/>
  <c r="H32" i="7"/>
  <c r="H26" i="7"/>
  <c r="A29" i="7"/>
  <c r="A30" i="7"/>
  <c r="A32" i="7"/>
  <c r="A27" i="7"/>
  <c r="A28" i="7"/>
  <c r="A31" i="7"/>
  <c r="A26" i="7"/>
  <c r="AO41" i="3" l="1"/>
  <c r="AO39" i="3"/>
  <c r="AO37" i="3"/>
  <c r="AO35" i="3"/>
  <c r="AO33" i="3"/>
  <c r="AO31" i="3"/>
  <c r="AO29" i="3"/>
  <c r="AO27" i="3"/>
  <c r="AO25" i="3"/>
  <c r="AO23" i="3"/>
  <c r="AO21" i="3"/>
  <c r="AO19" i="3"/>
  <c r="AO17" i="3"/>
  <c r="AO15" i="3"/>
  <c r="AO13" i="3"/>
  <c r="AO11" i="3"/>
  <c r="AO9" i="3"/>
  <c r="AO7" i="3"/>
  <c r="AO5" i="3"/>
  <c r="AO3" i="3"/>
  <c r="AO40" i="3"/>
  <c r="AO36" i="3"/>
  <c r="AO32" i="3"/>
  <c r="AO28" i="3"/>
  <c r="AO24" i="3"/>
  <c r="AO20" i="3"/>
  <c r="AO16" i="3"/>
  <c r="AO12" i="3"/>
  <c r="AO8" i="3"/>
  <c r="AO4" i="3"/>
  <c r="AO34" i="3"/>
  <c r="AO26" i="3"/>
  <c r="AO18" i="3"/>
  <c r="AO14" i="3"/>
  <c r="AO38" i="3"/>
  <c r="AO30" i="3"/>
  <c r="AO22" i="3"/>
  <c r="AO10" i="3"/>
  <c r="AO6" i="3"/>
  <c r="C27" i="4" l="1"/>
  <c r="D27" i="4"/>
  <c r="E27" i="4"/>
  <c r="F27" i="4"/>
  <c r="G27" i="4"/>
  <c r="H27" i="4"/>
  <c r="I27" i="4"/>
  <c r="AH27" i="4" s="1"/>
  <c r="J27" i="4"/>
  <c r="K27" i="4"/>
  <c r="AE27" i="4" s="1"/>
  <c r="L27" i="4"/>
  <c r="M27" i="4"/>
  <c r="O27" i="4"/>
  <c r="P27" i="4"/>
  <c r="Q27" i="4"/>
  <c r="R27" i="4"/>
  <c r="S27" i="4"/>
  <c r="T27" i="4"/>
  <c r="U27" i="4"/>
  <c r="AN27" i="4" s="1"/>
  <c r="V27" i="4"/>
  <c r="W27" i="4"/>
  <c r="AK27" i="4" s="1"/>
  <c r="X27" i="4"/>
  <c r="Y27" i="4"/>
  <c r="C31" i="4"/>
  <c r="D31" i="4"/>
  <c r="E31" i="4"/>
  <c r="F31" i="4"/>
  <c r="G31" i="4"/>
  <c r="H31" i="4"/>
  <c r="I31" i="4"/>
  <c r="AH31" i="4" s="1"/>
  <c r="J31" i="4"/>
  <c r="K31" i="4"/>
  <c r="AE31" i="4" s="1"/>
  <c r="L31" i="4"/>
  <c r="M31" i="4"/>
  <c r="O31" i="4"/>
  <c r="P31" i="4"/>
  <c r="Q31" i="4"/>
  <c r="R31" i="4"/>
  <c r="S31" i="4"/>
  <c r="T31" i="4"/>
  <c r="U31" i="4"/>
  <c r="AN31" i="4" s="1"/>
  <c r="V31" i="4"/>
  <c r="W31" i="4"/>
  <c r="AK31" i="4" s="1"/>
  <c r="X31" i="4"/>
  <c r="Y31" i="4"/>
  <c r="C32" i="4"/>
  <c r="D32" i="4"/>
  <c r="E32" i="4"/>
  <c r="F32" i="4"/>
  <c r="G32" i="4"/>
  <c r="H32" i="4"/>
  <c r="I32" i="4"/>
  <c r="AH32" i="4" s="1"/>
  <c r="J32" i="4"/>
  <c r="K32" i="4"/>
  <c r="AE32" i="4" s="1"/>
  <c r="L32" i="4"/>
  <c r="M32" i="4"/>
  <c r="O32" i="4"/>
  <c r="P32" i="4"/>
  <c r="Q32" i="4"/>
  <c r="R32" i="4"/>
  <c r="S32" i="4"/>
  <c r="T32" i="4"/>
  <c r="U32" i="4"/>
  <c r="AN32" i="4" s="1"/>
  <c r="V32" i="4"/>
  <c r="W32" i="4"/>
  <c r="AK32" i="4" s="1"/>
  <c r="X32" i="4"/>
  <c r="Y32" i="4"/>
  <c r="C3" i="4"/>
  <c r="D3" i="4"/>
  <c r="E3" i="4"/>
  <c r="F3" i="4"/>
  <c r="G3" i="4"/>
  <c r="H3" i="4"/>
  <c r="I3" i="4"/>
  <c r="AH3" i="4" s="1"/>
  <c r="J3" i="4"/>
  <c r="K3" i="4"/>
  <c r="AE3" i="4" s="1"/>
  <c r="L3" i="4"/>
  <c r="M3" i="4"/>
  <c r="O3" i="4"/>
  <c r="P3" i="4"/>
  <c r="Q3" i="4"/>
  <c r="R3" i="4"/>
  <c r="S3" i="4"/>
  <c r="T3" i="4"/>
  <c r="U3" i="4"/>
  <c r="AN3" i="4" s="1"/>
  <c r="V3" i="4"/>
  <c r="W3" i="4"/>
  <c r="AK3" i="4" s="1"/>
  <c r="X3" i="4"/>
  <c r="Y3" i="4"/>
  <c r="C4" i="4"/>
  <c r="D4" i="4"/>
  <c r="E4" i="4"/>
  <c r="F4" i="4"/>
  <c r="G4" i="4"/>
  <c r="H4" i="4"/>
  <c r="I4" i="4"/>
  <c r="AH4" i="4" s="1"/>
  <c r="J4" i="4"/>
  <c r="K4" i="4"/>
  <c r="AE4" i="4" s="1"/>
  <c r="L4" i="4"/>
  <c r="M4" i="4"/>
  <c r="O4" i="4"/>
  <c r="P4" i="4"/>
  <c r="Q4" i="4"/>
  <c r="R4" i="4"/>
  <c r="S4" i="4"/>
  <c r="T4" i="4"/>
  <c r="U4" i="4"/>
  <c r="AN4" i="4" s="1"/>
  <c r="V4" i="4"/>
  <c r="W4" i="4"/>
  <c r="AK4" i="4" s="1"/>
  <c r="X4" i="4"/>
  <c r="Y4" i="4"/>
  <c r="C5" i="4"/>
  <c r="D5" i="4"/>
  <c r="E5" i="4"/>
  <c r="F5" i="4"/>
  <c r="G5" i="4"/>
  <c r="H5" i="4"/>
  <c r="I5" i="4"/>
  <c r="AH5" i="4" s="1"/>
  <c r="J5" i="4"/>
  <c r="K5" i="4"/>
  <c r="AE5" i="4" s="1"/>
  <c r="L5" i="4"/>
  <c r="M5" i="4"/>
  <c r="O5" i="4"/>
  <c r="P5" i="4"/>
  <c r="Q5" i="4"/>
  <c r="R5" i="4"/>
  <c r="S5" i="4"/>
  <c r="T5" i="4"/>
  <c r="U5" i="4"/>
  <c r="AN5" i="4" s="1"/>
  <c r="V5" i="4"/>
  <c r="W5" i="4"/>
  <c r="AK5" i="4" s="1"/>
  <c r="X5" i="4"/>
  <c r="Y5" i="4"/>
  <c r="C6" i="4"/>
  <c r="D6" i="4"/>
  <c r="E6" i="4"/>
  <c r="F6" i="4"/>
  <c r="G6" i="4"/>
  <c r="H6" i="4"/>
  <c r="I6" i="4"/>
  <c r="AH6" i="4" s="1"/>
  <c r="J6" i="4"/>
  <c r="K6" i="4"/>
  <c r="AE6" i="4" s="1"/>
  <c r="L6" i="4"/>
  <c r="M6" i="4"/>
  <c r="O6" i="4"/>
  <c r="P6" i="4"/>
  <c r="Q6" i="4"/>
  <c r="R6" i="4"/>
  <c r="S6" i="4"/>
  <c r="T6" i="4"/>
  <c r="U6" i="4"/>
  <c r="AN6" i="4" s="1"/>
  <c r="V6" i="4"/>
  <c r="W6" i="4"/>
  <c r="AK6" i="4" s="1"/>
  <c r="X6" i="4"/>
  <c r="Y6" i="4"/>
  <c r="C7" i="4"/>
  <c r="D7" i="4"/>
  <c r="E7" i="4"/>
  <c r="F7" i="4"/>
  <c r="G7" i="4"/>
  <c r="H7" i="4"/>
  <c r="I7" i="4"/>
  <c r="AH7" i="4" s="1"/>
  <c r="J7" i="4"/>
  <c r="K7" i="4"/>
  <c r="AE7" i="4" s="1"/>
  <c r="L7" i="4"/>
  <c r="M7" i="4"/>
  <c r="O7" i="4"/>
  <c r="P7" i="4"/>
  <c r="Q7" i="4"/>
  <c r="R7" i="4"/>
  <c r="S7" i="4"/>
  <c r="T7" i="4"/>
  <c r="U7" i="4"/>
  <c r="AN7" i="4" s="1"/>
  <c r="V7" i="4"/>
  <c r="W7" i="4"/>
  <c r="AK7" i="4" s="1"/>
  <c r="X7" i="4"/>
  <c r="Y7" i="4"/>
  <c r="C9" i="4"/>
  <c r="D9" i="4"/>
  <c r="E9" i="4"/>
  <c r="F9" i="4"/>
  <c r="G9" i="4"/>
  <c r="H9" i="4"/>
  <c r="I9" i="4"/>
  <c r="AH9" i="4" s="1"/>
  <c r="J9" i="4"/>
  <c r="K9" i="4"/>
  <c r="AE9" i="4" s="1"/>
  <c r="L9" i="4"/>
  <c r="M9" i="4"/>
  <c r="O9" i="4"/>
  <c r="P9" i="4"/>
  <c r="Q9" i="4"/>
  <c r="R9" i="4"/>
  <c r="S9" i="4"/>
  <c r="T9" i="4"/>
  <c r="U9" i="4"/>
  <c r="AN9" i="4" s="1"/>
  <c r="V9" i="4"/>
  <c r="W9" i="4"/>
  <c r="AK9" i="4" s="1"/>
  <c r="X9" i="4"/>
  <c r="Y9" i="4"/>
  <c r="C10" i="4"/>
  <c r="D10" i="4"/>
  <c r="E10" i="4"/>
  <c r="F10" i="4"/>
  <c r="G10" i="4"/>
  <c r="H10" i="4"/>
  <c r="I10" i="4"/>
  <c r="AH10" i="4" s="1"/>
  <c r="J10" i="4"/>
  <c r="K10" i="4"/>
  <c r="AE10" i="4" s="1"/>
  <c r="L10" i="4"/>
  <c r="M10" i="4"/>
  <c r="O10" i="4"/>
  <c r="P10" i="4"/>
  <c r="Q10" i="4"/>
  <c r="R10" i="4"/>
  <c r="S10" i="4"/>
  <c r="T10" i="4"/>
  <c r="U10" i="4"/>
  <c r="AN10" i="4" s="1"/>
  <c r="V10" i="4"/>
  <c r="W10" i="4"/>
  <c r="AK10" i="4" s="1"/>
  <c r="X10" i="4"/>
  <c r="Y10" i="4"/>
  <c r="C11" i="4"/>
  <c r="D11" i="4"/>
  <c r="E11" i="4"/>
  <c r="F11" i="4"/>
  <c r="G11" i="4"/>
  <c r="H11" i="4"/>
  <c r="I11" i="4"/>
  <c r="AH11" i="4" s="1"/>
  <c r="J11" i="4"/>
  <c r="K11" i="4"/>
  <c r="AE11" i="4" s="1"/>
  <c r="L11" i="4"/>
  <c r="M11" i="4"/>
  <c r="O11" i="4"/>
  <c r="P11" i="4"/>
  <c r="Q11" i="4"/>
  <c r="R11" i="4"/>
  <c r="S11" i="4"/>
  <c r="T11" i="4"/>
  <c r="U11" i="4"/>
  <c r="AN11" i="4" s="1"/>
  <c r="V11" i="4"/>
  <c r="W11" i="4"/>
  <c r="AK11" i="4" s="1"/>
  <c r="X11" i="4"/>
  <c r="Y11" i="4"/>
  <c r="C12" i="4"/>
  <c r="D12" i="4"/>
  <c r="E12" i="4"/>
  <c r="F12" i="4"/>
  <c r="G12" i="4"/>
  <c r="H12" i="4"/>
  <c r="I12" i="4"/>
  <c r="AH12" i="4" s="1"/>
  <c r="J12" i="4"/>
  <c r="K12" i="4"/>
  <c r="AE12" i="4" s="1"/>
  <c r="L12" i="4"/>
  <c r="M12" i="4"/>
  <c r="O12" i="4"/>
  <c r="P12" i="4"/>
  <c r="Q12" i="4"/>
  <c r="R12" i="4"/>
  <c r="S12" i="4"/>
  <c r="T12" i="4"/>
  <c r="U12" i="4"/>
  <c r="AN12" i="4" s="1"/>
  <c r="V12" i="4"/>
  <c r="W12" i="4"/>
  <c r="AK12" i="4" s="1"/>
  <c r="X12" i="4"/>
  <c r="Y12" i="4"/>
  <c r="C13" i="4"/>
  <c r="D13" i="4"/>
  <c r="E13" i="4"/>
  <c r="F13" i="4"/>
  <c r="G13" i="4"/>
  <c r="H13" i="4"/>
  <c r="I13" i="4"/>
  <c r="AH13" i="4" s="1"/>
  <c r="J13" i="4"/>
  <c r="K13" i="4"/>
  <c r="AE13" i="4" s="1"/>
  <c r="L13" i="4"/>
  <c r="M13" i="4"/>
  <c r="O13" i="4"/>
  <c r="P13" i="4"/>
  <c r="Q13" i="4"/>
  <c r="R13" i="4"/>
  <c r="S13" i="4"/>
  <c r="T13" i="4"/>
  <c r="U13" i="4"/>
  <c r="AN13" i="4" s="1"/>
  <c r="V13" i="4"/>
  <c r="W13" i="4"/>
  <c r="AK13" i="4" s="1"/>
  <c r="X13" i="4"/>
  <c r="Y13" i="4"/>
  <c r="C14" i="4"/>
  <c r="D14" i="4"/>
  <c r="E14" i="4"/>
  <c r="F14" i="4"/>
  <c r="G14" i="4"/>
  <c r="H14" i="4"/>
  <c r="I14" i="4"/>
  <c r="AH14" i="4" s="1"/>
  <c r="J14" i="4"/>
  <c r="K14" i="4"/>
  <c r="AE14" i="4" s="1"/>
  <c r="L14" i="4"/>
  <c r="M14" i="4"/>
  <c r="O14" i="4"/>
  <c r="P14" i="4"/>
  <c r="Q14" i="4"/>
  <c r="R14" i="4"/>
  <c r="S14" i="4"/>
  <c r="T14" i="4"/>
  <c r="U14" i="4"/>
  <c r="AN14" i="4" s="1"/>
  <c r="V14" i="4"/>
  <c r="W14" i="4"/>
  <c r="AK14" i="4" s="1"/>
  <c r="X14" i="4"/>
  <c r="Y14" i="4"/>
  <c r="C15" i="4"/>
  <c r="D15" i="4"/>
  <c r="E15" i="4"/>
  <c r="F15" i="4"/>
  <c r="G15" i="4"/>
  <c r="H15" i="4"/>
  <c r="I15" i="4"/>
  <c r="AH15" i="4" s="1"/>
  <c r="J15" i="4"/>
  <c r="K15" i="4"/>
  <c r="AE15" i="4" s="1"/>
  <c r="L15" i="4"/>
  <c r="M15" i="4"/>
  <c r="O15" i="4"/>
  <c r="P15" i="4"/>
  <c r="Q15" i="4"/>
  <c r="R15" i="4"/>
  <c r="S15" i="4"/>
  <c r="T15" i="4"/>
  <c r="U15" i="4"/>
  <c r="AN15" i="4" s="1"/>
  <c r="V15" i="4"/>
  <c r="W15" i="4"/>
  <c r="AK15" i="4" s="1"/>
  <c r="X15" i="4"/>
  <c r="Y15" i="4"/>
  <c r="C16" i="4"/>
  <c r="D16" i="4"/>
  <c r="E16" i="4"/>
  <c r="F16" i="4"/>
  <c r="G16" i="4"/>
  <c r="H16" i="4"/>
  <c r="I16" i="4"/>
  <c r="AH16" i="4" s="1"/>
  <c r="J16" i="4"/>
  <c r="K16" i="4"/>
  <c r="AE16" i="4" s="1"/>
  <c r="L16" i="4"/>
  <c r="M16" i="4"/>
  <c r="O16" i="4"/>
  <c r="P16" i="4"/>
  <c r="Q16" i="4"/>
  <c r="R16" i="4"/>
  <c r="S16" i="4"/>
  <c r="T16" i="4"/>
  <c r="U16" i="4"/>
  <c r="AN16" i="4" s="1"/>
  <c r="V16" i="4"/>
  <c r="W16" i="4"/>
  <c r="AK16" i="4" s="1"/>
  <c r="X16" i="4"/>
  <c r="Y16" i="4"/>
  <c r="C17" i="4"/>
  <c r="D17" i="4"/>
  <c r="E17" i="4"/>
  <c r="F17" i="4"/>
  <c r="G17" i="4"/>
  <c r="H17" i="4"/>
  <c r="I17" i="4"/>
  <c r="AH17" i="4" s="1"/>
  <c r="J17" i="4"/>
  <c r="K17" i="4"/>
  <c r="AE17" i="4" s="1"/>
  <c r="L17" i="4"/>
  <c r="M17" i="4"/>
  <c r="O17" i="4"/>
  <c r="P17" i="4"/>
  <c r="Q17" i="4"/>
  <c r="R17" i="4"/>
  <c r="S17" i="4"/>
  <c r="T17" i="4"/>
  <c r="U17" i="4"/>
  <c r="AN17" i="4" s="1"/>
  <c r="V17" i="4"/>
  <c r="W17" i="4"/>
  <c r="AK17" i="4" s="1"/>
  <c r="X17" i="4"/>
  <c r="Y17" i="4"/>
  <c r="C19" i="4"/>
  <c r="D19" i="4"/>
  <c r="E19" i="4"/>
  <c r="F19" i="4"/>
  <c r="G19" i="4"/>
  <c r="H19" i="4"/>
  <c r="I19" i="4"/>
  <c r="AH19" i="4" s="1"/>
  <c r="J19" i="4"/>
  <c r="K19" i="4"/>
  <c r="AE19" i="4" s="1"/>
  <c r="L19" i="4"/>
  <c r="M19" i="4"/>
  <c r="O19" i="4"/>
  <c r="P19" i="4"/>
  <c r="Q19" i="4"/>
  <c r="R19" i="4"/>
  <c r="S19" i="4"/>
  <c r="T19" i="4"/>
  <c r="U19" i="4"/>
  <c r="AN19" i="4" s="1"/>
  <c r="V19" i="4"/>
  <c r="W19" i="4"/>
  <c r="AK19" i="4" s="1"/>
  <c r="X19" i="4"/>
  <c r="Y19" i="4"/>
  <c r="C21" i="4"/>
  <c r="D21" i="4"/>
  <c r="E21" i="4"/>
  <c r="F21" i="4"/>
  <c r="G21" i="4"/>
  <c r="H21" i="4"/>
  <c r="I21" i="4"/>
  <c r="AH21" i="4" s="1"/>
  <c r="J21" i="4"/>
  <c r="K21" i="4"/>
  <c r="AE21" i="4" s="1"/>
  <c r="L21" i="4"/>
  <c r="M21" i="4"/>
  <c r="O21" i="4"/>
  <c r="P21" i="4"/>
  <c r="Q21" i="4"/>
  <c r="R21" i="4"/>
  <c r="S21" i="4"/>
  <c r="T21" i="4"/>
  <c r="U21" i="4"/>
  <c r="AN21" i="4" s="1"/>
  <c r="V21" i="4"/>
  <c r="W21" i="4"/>
  <c r="AK21" i="4" s="1"/>
  <c r="X21" i="4"/>
  <c r="Y21" i="4"/>
  <c r="C22" i="4"/>
  <c r="D22" i="4"/>
  <c r="E22" i="4"/>
  <c r="F22" i="4"/>
  <c r="G22" i="4"/>
  <c r="H22" i="4"/>
  <c r="I22" i="4"/>
  <c r="AH22" i="4" s="1"/>
  <c r="J22" i="4"/>
  <c r="K22" i="4"/>
  <c r="AE22" i="4" s="1"/>
  <c r="L22" i="4"/>
  <c r="M22" i="4"/>
  <c r="O22" i="4"/>
  <c r="P22" i="4"/>
  <c r="Q22" i="4"/>
  <c r="R22" i="4"/>
  <c r="S22" i="4"/>
  <c r="T22" i="4"/>
  <c r="U22" i="4"/>
  <c r="AN22" i="4" s="1"/>
  <c r="V22" i="4"/>
  <c r="W22" i="4"/>
  <c r="AK22" i="4" s="1"/>
  <c r="X22" i="4"/>
  <c r="Y22" i="4"/>
  <c r="C23" i="4"/>
  <c r="D23" i="4"/>
  <c r="E23" i="4"/>
  <c r="F23" i="4"/>
  <c r="G23" i="4"/>
  <c r="H23" i="4"/>
  <c r="I23" i="4"/>
  <c r="AH23" i="4" s="1"/>
  <c r="J23" i="4"/>
  <c r="K23" i="4"/>
  <c r="AE23" i="4" s="1"/>
  <c r="L23" i="4"/>
  <c r="M23" i="4"/>
  <c r="O23" i="4"/>
  <c r="P23" i="4"/>
  <c r="Q23" i="4"/>
  <c r="R23" i="4"/>
  <c r="S23" i="4"/>
  <c r="T23" i="4"/>
  <c r="U23" i="4"/>
  <c r="AN23" i="4" s="1"/>
  <c r="V23" i="4"/>
  <c r="W23" i="4"/>
  <c r="AK23" i="4" s="1"/>
  <c r="X23" i="4"/>
  <c r="Y23" i="4"/>
  <c r="C25" i="4"/>
  <c r="D25" i="4"/>
  <c r="E25" i="4"/>
  <c r="F25" i="4"/>
  <c r="G25" i="4"/>
  <c r="H25" i="4"/>
  <c r="I25" i="4"/>
  <c r="AH25" i="4" s="1"/>
  <c r="J25" i="4"/>
  <c r="K25" i="4"/>
  <c r="AE25" i="4" s="1"/>
  <c r="L25" i="4"/>
  <c r="M25" i="4"/>
  <c r="O25" i="4"/>
  <c r="P25" i="4"/>
  <c r="Q25" i="4"/>
  <c r="R25" i="4"/>
  <c r="S25" i="4"/>
  <c r="T25" i="4"/>
  <c r="U25" i="4"/>
  <c r="AN25" i="4" s="1"/>
  <c r="V25" i="4"/>
  <c r="W25" i="4"/>
  <c r="AK25" i="4" s="1"/>
  <c r="X25" i="4"/>
  <c r="Y25" i="4"/>
  <c r="C26" i="4"/>
  <c r="D26" i="4"/>
  <c r="E26" i="4"/>
  <c r="F26" i="4"/>
  <c r="G26" i="4"/>
  <c r="H26" i="4"/>
  <c r="I26" i="4"/>
  <c r="AH26" i="4" s="1"/>
  <c r="J26" i="4"/>
  <c r="K26" i="4"/>
  <c r="AE26" i="4" s="1"/>
  <c r="L26" i="4"/>
  <c r="M26" i="4"/>
  <c r="O26" i="4"/>
  <c r="P26" i="4"/>
  <c r="Q26" i="4"/>
  <c r="R26" i="4"/>
  <c r="S26" i="4"/>
  <c r="T26" i="4"/>
  <c r="U26" i="4"/>
  <c r="AN26" i="4" s="1"/>
  <c r="V26" i="4"/>
  <c r="W26" i="4"/>
  <c r="AK26" i="4" s="1"/>
  <c r="X26" i="4"/>
  <c r="Y26" i="4"/>
  <c r="C28" i="4"/>
  <c r="D28" i="4"/>
  <c r="E28" i="4"/>
  <c r="F28" i="4"/>
  <c r="G28" i="4"/>
  <c r="H28" i="4"/>
  <c r="I28" i="4"/>
  <c r="AH28" i="4" s="1"/>
  <c r="J28" i="4"/>
  <c r="K28" i="4"/>
  <c r="AE28" i="4" s="1"/>
  <c r="L28" i="4"/>
  <c r="M28" i="4"/>
  <c r="O28" i="4"/>
  <c r="P28" i="4"/>
  <c r="Q28" i="4"/>
  <c r="R28" i="4"/>
  <c r="S28" i="4"/>
  <c r="T28" i="4"/>
  <c r="U28" i="4"/>
  <c r="AN28" i="4" s="1"/>
  <c r="V28" i="4"/>
  <c r="W28" i="4"/>
  <c r="AK28" i="4" s="1"/>
  <c r="X28" i="4"/>
  <c r="Y28" i="4"/>
  <c r="C29" i="4"/>
  <c r="D29" i="4"/>
  <c r="E29" i="4"/>
  <c r="F29" i="4"/>
  <c r="G29" i="4"/>
  <c r="H29" i="4"/>
  <c r="I29" i="4"/>
  <c r="AH29" i="4" s="1"/>
  <c r="J29" i="4"/>
  <c r="K29" i="4"/>
  <c r="AE29" i="4" s="1"/>
  <c r="L29" i="4"/>
  <c r="M29" i="4"/>
  <c r="O29" i="4"/>
  <c r="P29" i="4"/>
  <c r="Q29" i="4"/>
  <c r="R29" i="4"/>
  <c r="S29" i="4"/>
  <c r="T29" i="4"/>
  <c r="U29" i="4"/>
  <c r="AN29" i="4" s="1"/>
  <c r="V29" i="4"/>
  <c r="W29" i="4"/>
  <c r="AK29" i="4" s="1"/>
  <c r="X29" i="4"/>
  <c r="Y29" i="4"/>
  <c r="C30" i="4"/>
  <c r="D30" i="4"/>
  <c r="E30" i="4"/>
  <c r="F30" i="4"/>
  <c r="G30" i="4"/>
  <c r="H30" i="4"/>
  <c r="I30" i="4"/>
  <c r="AH30" i="4" s="1"/>
  <c r="J30" i="4"/>
  <c r="K30" i="4"/>
  <c r="AE30" i="4" s="1"/>
  <c r="L30" i="4"/>
  <c r="M30" i="4"/>
  <c r="O30" i="4"/>
  <c r="P30" i="4"/>
  <c r="Q30" i="4"/>
  <c r="R30" i="4"/>
  <c r="S30" i="4"/>
  <c r="T30" i="4"/>
  <c r="U30" i="4"/>
  <c r="AN30" i="4" s="1"/>
  <c r="V30" i="4"/>
  <c r="W30" i="4"/>
  <c r="AK30" i="4" s="1"/>
  <c r="X30" i="4"/>
  <c r="Y30" i="4"/>
  <c r="C33" i="4"/>
  <c r="D33" i="4"/>
  <c r="E33" i="4"/>
  <c r="F33" i="4"/>
  <c r="G33" i="4"/>
  <c r="H33" i="4"/>
  <c r="I33" i="4"/>
  <c r="AH33" i="4" s="1"/>
  <c r="J33" i="4"/>
  <c r="K33" i="4"/>
  <c r="AE33" i="4" s="1"/>
  <c r="L33" i="4"/>
  <c r="M33" i="4"/>
  <c r="O33" i="4"/>
  <c r="P33" i="4"/>
  <c r="Q33" i="4"/>
  <c r="R33" i="4"/>
  <c r="S33" i="4"/>
  <c r="T33" i="4"/>
  <c r="U33" i="4"/>
  <c r="AN33" i="4" s="1"/>
  <c r="V33" i="4"/>
  <c r="W33" i="4"/>
  <c r="AK33" i="4" s="1"/>
  <c r="X33" i="4"/>
  <c r="Y33" i="4"/>
  <c r="C34" i="4"/>
  <c r="D34" i="4"/>
  <c r="E34" i="4"/>
  <c r="F34" i="4"/>
  <c r="G34" i="4"/>
  <c r="H34" i="4"/>
  <c r="I34" i="4"/>
  <c r="AH34" i="4" s="1"/>
  <c r="J34" i="4"/>
  <c r="K34" i="4"/>
  <c r="AE34" i="4" s="1"/>
  <c r="L34" i="4"/>
  <c r="M34" i="4"/>
  <c r="O34" i="4"/>
  <c r="P34" i="4"/>
  <c r="Q34" i="4"/>
  <c r="R34" i="4"/>
  <c r="S34" i="4"/>
  <c r="T34" i="4"/>
  <c r="U34" i="4"/>
  <c r="AN34" i="4" s="1"/>
  <c r="V34" i="4"/>
  <c r="W34" i="4"/>
  <c r="AK34" i="4" s="1"/>
  <c r="X34" i="4"/>
  <c r="Y34" i="4"/>
  <c r="C35" i="4"/>
  <c r="D35" i="4"/>
  <c r="E35" i="4"/>
  <c r="F35" i="4"/>
  <c r="G35" i="4"/>
  <c r="H35" i="4"/>
  <c r="I35" i="4"/>
  <c r="AH35" i="4" s="1"/>
  <c r="J35" i="4"/>
  <c r="K35" i="4"/>
  <c r="AE35" i="4" s="1"/>
  <c r="L35" i="4"/>
  <c r="M35" i="4"/>
  <c r="O35" i="4"/>
  <c r="P35" i="4"/>
  <c r="Q35" i="4"/>
  <c r="R35" i="4"/>
  <c r="S35" i="4"/>
  <c r="T35" i="4"/>
  <c r="U35" i="4"/>
  <c r="AN35" i="4" s="1"/>
  <c r="V35" i="4"/>
  <c r="W35" i="4"/>
  <c r="AK35" i="4" s="1"/>
  <c r="X35" i="4"/>
  <c r="Y35" i="4"/>
  <c r="C37" i="4"/>
  <c r="D37" i="4"/>
  <c r="E37" i="4"/>
  <c r="F37" i="4"/>
  <c r="G37" i="4"/>
  <c r="H37" i="4"/>
  <c r="I37" i="4"/>
  <c r="AH37" i="4" s="1"/>
  <c r="J37" i="4"/>
  <c r="K37" i="4"/>
  <c r="AE37" i="4" s="1"/>
  <c r="L37" i="4"/>
  <c r="M37" i="4"/>
  <c r="O37" i="4"/>
  <c r="P37" i="4"/>
  <c r="Q37" i="4"/>
  <c r="R37" i="4"/>
  <c r="S37" i="4"/>
  <c r="T37" i="4"/>
  <c r="U37" i="4"/>
  <c r="AN37" i="4" s="1"/>
  <c r="V37" i="4"/>
  <c r="W37" i="4"/>
  <c r="AK37" i="4" s="1"/>
  <c r="X37" i="4"/>
  <c r="Y37" i="4"/>
  <c r="C38" i="4"/>
  <c r="D38" i="4"/>
  <c r="E38" i="4"/>
  <c r="F38" i="4"/>
  <c r="G38" i="4"/>
  <c r="H38" i="4"/>
  <c r="I38" i="4"/>
  <c r="AH38" i="4" s="1"/>
  <c r="J38" i="4"/>
  <c r="K38" i="4"/>
  <c r="AE38" i="4" s="1"/>
  <c r="L38" i="4"/>
  <c r="M38" i="4"/>
  <c r="O38" i="4"/>
  <c r="P38" i="4"/>
  <c r="Q38" i="4"/>
  <c r="R38" i="4"/>
  <c r="S38" i="4"/>
  <c r="T38" i="4"/>
  <c r="U38" i="4"/>
  <c r="AN38" i="4" s="1"/>
  <c r="V38" i="4"/>
  <c r="W38" i="4"/>
  <c r="AK38" i="4" s="1"/>
  <c r="X38" i="4"/>
  <c r="Y38" i="4"/>
  <c r="C41" i="4"/>
  <c r="D41" i="4"/>
  <c r="E41" i="4"/>
  <c r="F41" i="4"/>
  <c r="G41" i="4"/>
  <c r="H41" i="4"/>
  <c r="I41" i="4"/>
  <c r="AH41" i="4" s="1"/>
  <c r="J41" i="4"/>
  <c r="K41" i="4"/>
  <c r="AE41" i="4" s="1"/>
  <c r="L41" i="4"/>
  <c r="M41" i="4"/>
  <c r="O41" i="4"/>
  <c r="P41" i="4"/>
  <c r="Q41" i="4"/>
  <c r="R41" i="4"/>
  <c r="S41" i="4"/>
  <c r="T41" i="4"/>
  <c r="U41" i="4"/>
  <c r="AN41" i="4" s="1"/>
  <c r="V41" i="4"/>
  <c r="W41" i="4"/>
  <c r="AK41" i="4" s="1"/>
  <c r="X41" i="4"/>
  <c r="Y41" i="4"/>
  <c r="C18" i="4"/>
  <c r="D18" i="4"/>
  <c r="E18" i="4"/>
  <c r="F18" i="4"/>
  <c r="G18" i="4"/>
  <c r="H18" i="4"/>
  <c r="I18" i="4"/>
  <c r="AH18" i="4" s="1"/>
  <c r="J18" i="4"/>
  <c r="K18" i="4"/>
  <c r="AE18" i="4" s="1"/>
  <c r="L18" i="4"/>
  <c r="M18" i="4"/>
  <c r="O18" i="4"/>
  <c r="P18" i="4"/>
  <c r="Q18" i="4"/>
  <c r="R18" i="4"/>
  <c r="S18" i="4"/>
  <c r="T18" i="4"/>
  <c r="U18" i="4"/>
  <c r="AN18" i="4" s="1"/>
  <c r="V18" i="4"/>
  <c r="W18" i="4"/>
  <c r="AK18" i="4" s="1"/>
  <c r="X18" i="4"/>
  <c r="Y18" i="4"/>
  <c r="C36" i="4"/>
  <c r="D36" i="4"/>
  <c r="E36" i="4"/>
  <c r="F36" i="4"/>
  <c r="G36" i="4"/>
  <c r="H36" i="4"/>
  <c r="I36" i="4"/>
  <c r="AH36" i="4" s="1"/>
  <c r="J36" i="4"/>
  <c r="K36" i="4"/>
  <c r="AE36" i="4" s="1"/>
  <c r="L36" i="4"/>
  <c r="M36" i="4"/>
  <c r="O36" i="4"/>
  <c r="P36" i="4"/>
  <c r="Q36" i="4"/>
  <c r="R36" i="4"/>
  <c r="S36" i="4"/>
  <c r="T36" i="4"/>
  <c r="U36" i="4"/>
  <c r="AN36" i="4" s="1"/>
  <c r="V36" i="4"/>
  <c r="W36" i="4"/>
  <c r="AK36" i="4" s="1"/>
  <c r="X36" i="4"/>
  <c r="Y36" i="4"/>
  <c r="C20" i="4"/>
  <c r="D20" i="4"/>
  <c r="E20" i="4"/>
  <c r="F20" i="4"/>
  <c r="G20" i="4"/>
  <c r="H20" i="4"/>
  <c r="I20" i="4"/>
  <c r="AH20" i="4" s="1"/>
  <c r="J20" i="4"/>
  <c r="K20" i="4"/>
  <c r="AE20" i="4" s="1"/>
  <c r="L20" i="4"/>
  <c r="M20" i="4"/>
  <c r="O20" i="4"/>
  <c r="P20" i="4"/>
  <c r="Q20" i="4"/>
  <c r="R20" i="4"/>
  <c r="S20" i="4"/>
  <c r="T20" i="4"/>
  <c r="U20" i="4"/>
  <c r="AN20" i="4" s="1"/>
  <c r="V20" i="4"/>
  <c r="W20" i="4"/>
  <c r="AK20" i="4" s="1"/>
  <c r="X20" i="4"/>
  <c r="Y20" i="4"/>
  <c r="C24" i="4"/>
  <c r="D24" i="4"/>
  <c r="E24" i="4"/>
  <c r="F24" i="4"/>
  <c r="G24" i="4"/>
  <c r="H24" i="4"/>
  <c r="I24" i="4"/>
  <c r="AH24" i="4" s="1"/>
  <c r="J24" i="4"/>
  <c r="K24" i="4"/>
  <c r="AE24" i="4" s="1"/>
  <c r="L24" i="4"/>
  <c r="M24" i="4"/>
  <c r="O24" i="4"/>
  <c r="P24" i="4"/>
  <c r="Q24" i="4"/>
  <c r="R24" i="4"/>
  <c r="S24" i="4"/>
  <c r="T24" i="4"/>
  <c r="U24" i="4"/>
  <c r="AN24" i="4" s="1"/>
  <c r="V24" i="4"/>
  <c r="W24" i="4"/>
  <c r="AK24" i="4" s="1"/>
  <c r="X24" i="4"/>
  <c r="Y24" i="4"/>
  <c r="C39" i="4"/>
  <c r="D39" i="4"/>
  <c r="E39" i="4"/>
  <c r="F39" i="4"/>
  <c r="G39" i="4"/>
  <c r="H39" i="4"/>
  <c r="I39" i="4"/>
  <c r="AH39" i="4" s="1"/>
  <c r="J39" i="4"/>
  <c r="K39" i="4"/>
  <c r="AE39" i="4" s="1"/>
  <c r="L39" i="4"/>
  <c r="M39" i="4"/>
  <c r="O39" i="4"/>
  <c r="P39" i="4"/>
  <c r="Q39" i="4"/>
  <c r="R39" i="4"/>
  <c r="S39" i="4"/>
  <c r="T39" i="4"/>
  <c r="U39" i="4"/>
  <c r="AN39" i="4" s="1"/>
  <c r="V39" i="4"/>
  <c r="W39" i="4"/>
  <c r="AK39" i="4" s="1"/>
  <c r="X39" i="4"/>
  <c r="Y39" i="4"/>
  <c r="C40" i="4"/>
  <c r="D40" i="4"/>
  <c r="E40" i="4"/>
  <c r="F40" i="4"/>
  <c r="G40" i="4"/>
  <c r="H40" i="4"/>
  <c r="I40" i="4"/>
  <c r="AH40" i="4" s="1"/>
  <c r="J40" i="4"/>
  <c r="K40" i="4"/>
  <c r="AE40" i="4" s="1"/>
  <c r="L40" i="4"/>
  <c r="M40" i="4"/>
  <c r="O40" i="4"/>
  <c r="P40" i="4"/>
  <c r="Q40" i="4"/>
  <c r="R40" i="4"/>
  <c r="S40" i="4"/>
  <c r="T40" i="4"/>
  <c r="U40" i="4"/>
  <c r="AN40" i="4" s="1"/>
  <c r="V40" i="4"/>
  <c r="W40" i="4"/>
  <c r="AK40" i="4" s="1"/>
  <c r="X40" i="4"/>
  <c r="Y40" i="4"/>
  <c r="D8" i="4"/>
  <c r="E8" i="4"/>
  <c r="F8" i="4"/>
  <c r="G8" i="4"/>
  <c r="H8" i="4"/>
  <c r="I8" i="4"/>
  <c r="AH8" i="4" s="1"/>
  <c r="J8" i="4"/>
  <c r="K8" i="4"/>
  <c r="AE8" i="4" s="1"/>
  <c r="L8" i="4"/>
  <c r="M8" i="4"/>
  <c r="O8" i="4"/>
  <c r="P8" i="4"/>
  <c r="Q8" i="4"/>
  <c r="R8" i="4"/>
  <c r="S8" i="4"/>
  <c r="T8" i="4"/>
  <c r="U8" i="4"/>
  <c r="AN8" i="4" s="1"/>
  <c r="V8" i="4"/>
  <c r="W8" i="4"/>
  <c r="AK8" i="4" s="1"/>
  <c r="X8" i="4"/>
  <c r="Y8" i="4"/>
  <c r="C8" i="4"/>
  <c r="C27" i="3"/>
  <c r="D27" i="3"/>
  <c r="E27" i="3"/>
  <c r="F27" i="3"/>
  <c r="G27" i="3"/>
  <c r="H27" i="3"/>
  <c r="I27" i="3"/>
  <c r="AH27" i="3" s="1"/>
  <c r="J27" i="3"/>
  <c r="K27" i="3"/>
  <c r="AE27" i="3" s="1"/>
  <c r="L27" i="3"/>
  <c r="M27" i="3"/>
  <c r="O27" i="3"/>
  <c r="P27" i="3"/>
  <c r="Q27" i="3"/>
  <c r="R27" i="3"/>
  <c r="S27" i="3"/>
  <c r="T27" i="3"/>
  <c r="U27" i="3"/>
  <c r="AN27" i="3" s="1"/>
  <c r="V27" i="3"/>
  <c r="W27" i="3"/>
  <c r="AK27" i="3" s="1"/>
  <c r="X27" i="3"/>
  <c r="Y27" i="3"/>
  <c r="C31" i="3"/>
  <c r="D31" i="3"/>
  <c r="E31" i="3"/>
  <c r="F31" i="3"/>
  <c r="G31" i="3"/>
  <c r="H31" i="3"/>
  <c r="I31" i="3"/>
  <c r="AH31" i="3" s="1"/>
  <c r="J31" i="3"/>
  <c r="K31" i="3"/>
  <c r="AE31" i="3" s="1"/>
  <c r="L31" i="3"/>
  <c r="M31" i="3"/>
  <c r="O31" i="3"/>
  <c r="P31" i="3"/>
  <c r="Q31" i="3"/>
  <c r="R31" i="3"/>
  <c r="S31" i="3"/>
  <c r="T31" i="3"/>
  <c r="U31" i="3"/>
  <c r="AN31" i="3" s="1"/>
  <c r="V31" i="3"/>
  <c r="W31" i="3"/>
  <c r="AK31" i="3" s="1"/>
  <c r="X31" i="3"/>
  <c r="Y31" i="3"/>
  <c r="C32" i="3"/>
  <c r="D32" i="3"/>
  <c r="E32" i="3"/>
  <c r="F32" i="3"/>
  <c r="G32" i="3"/>
  <c r="H32" i="3"/>
  <c r="I32" i="3"/>
  <c r="AH32" i="3" s="1"/>
  <c r="J32" i="3"/>
  <c r="K32" i="3"/>
  <c r="AE32" i="3" s="1"/>
  <c r="L32" i="3"/>
  <c r="M32" i="3"/>
  <c r="O32" i="3"/>
  <c r="P32" i="3"/>
  <c r="Q32" i="3"/>
  <c r="R32" i="3"/>
  <c r="S32" i="3"/>
  <c r="T32" i="3"/>
  <c r="U32" i="3"/>
  <c r="AN32" i="3" s="1"/>
  <c r="V32" i="3"/>
  <c r="W32" i="3"/>
  <c r="AK32" i="3" s="1"/>
  <c r="X32" i="3"/>
  <c r="Y32" i="3"/>
  <c r="C3" i="3"/>
  <c r="D3" i="3"/>
  <c r="E3" i="3"/>
  <c r="F3" i="3"/>
  <c r="G3" i="3"/>
  <c r="H3" i="3"/>
  <c r="I3" i="3"/>
  <c r="AH3" i="3" s="1"/>
  <c r="J3" i="3"/>
  <c r="K3" i="3"/>
  <c r="AE3" i="3" s="1"/>
  <c r="L3" i="3"/>
  <c r="M3" i="3"/>
  <c r="O3" i="3"/>
  <c r="P3" i="3"/>
  <c r="Q3" i="3"/>
  <c r="R3" i="3"/>
  <c r="S3" i="3"/>
  <c r="T3" i="3"/>
  <c r="U3" i="3"/>
  <c r="AN3" i="3" s="1"/>
  <c r="V3" i="3"/>
  <c r="W3" i="3"/>
  <c r="AK3" i="3" s="1"/>
  <c r="X3" i="3"/>
  <c r="Y3" i="3"/>
  <c r="C4" i="3"/>
  <c r="D4" i="3"/>
  <c r="E4" i="3"/>
  <c r="F4" i="3"/>
  <c r="G4" i="3"/>
  <c r="H4" i="3"/>
  <c r="I4" i="3"/>
  <c r="AH4" i="3" s="1"/>
  <c r="J4" i="3"/>
  <c r="K4" i="3"/>
  <c r="AE4" i="3" s="1"/>
  <c r="L4" i="3"/>
  <c r="M4" i="3"/>
  <c r="O4" i="3"/>
  <c r="P4" i="3"/>
  <c r="Q4" i="3"/>
  <c r="R4" i="3"/>
  <c r="S4" i="3"/>
  <c r="T4" i="3"/>
  <c r="U4" i="3"/>
  <c r="AN4" i="3" s="1"/>
  <c r="V4" i="3"/>
  <c r="W4" i="3"/>
  <c r="AK4" i="3" s="1"/>
  <c r="X4" i="3"/>
  <c r="Y4" i="3"/>
  <c r="C5" i="3"/>
  <c r="D5" i="3"/>
  <c r="E5" i="3"/>
  <c r="F5" i="3"/>
  <c r="G5" i="3"/>
  <c r="H5" i="3"/>
  <c r="I5" i="3"/>
  <c r="AH5" i="3" s="1"/>
  <c r="J5" i="3"/>
  <c r="K5" i="3"/>
  <c r="AE5" i="3" s="1"/>
  <c r="L5" i="3"/>
  <c r="M5" i="3"/>
  <c r="O5" i="3"/>
  <c r="P5" i="3"/>
  <c r="Q5" i="3"/>
  <c r="R5" i="3"/>
  <c r="S5" i="3"/>
  <c r="T5" i="3"/>
  <c r="U5" i="3"/>
  <c r="AN5" i="3" s="1"/>
  <c r="V5" i="3"/>
  <c r="W5" i="3"/>
  <c r="AK5" i="3" s="1"/>
  <c r="X5" i="3"/>
  <c r="Y5" i="3"/>
  <c r="C6" i="3"/>
  <c r="D6" i="3"/>
  <c r="E6" i="3"/>
  <c r="F6" i="3"/>
  <c r="G6" i="3"/>
  <c r="H6" i="3"/>
  <c r="I6" i="3"/>
  <c r="AH6" i="3" s="1"/>
  <c r="J6" i="3"/>
  <c r="K6" i="3"/>
  <c r="AE6" i="3" s="1"/>
  <c r="L6" i="3"/>
  <c r="M6" i="3"/>
  <c r="O6" i="3"/>
  <c r="P6" i="3"/>
  <c r="Q6" i="3"/>
  <c r="R6" i="3"/>
  <c r="S6" i="3"/>
  <c r="T6" i="3"/>
  <c r="U6" i="3"/>
  <c r="AN6" i="3" s="1"/>
  <c r="V6" i="3"/>
  <c r="W6" i="3"/>
  <c r="AK6" i="3" s="1"/>
  <c r="X6" i="3"/>
  <c r="Y6" i="3"/>
  <c r="C7" i="3"/>
  <c r="D7" i="3"/>
  <c r="E7" i="3"/>
  <c r="F7" i="3"/>
  <c r="G7" i="3"/>
  <c r="H7" i="3"/>
  <c r="I7" i="3"/>
  <c r="AH7" i="3" s="1"/>
  <c r="J7" i="3"/>
  <c r="K7" i="3"/>
  <c r="AE7" i="3" s="1"/>
  <c r="L7" i="3"/>
  <c r="M7" i="3"/>
  <c r="O7" i="3"/>
  <c r="P7" i="3"/>
  <c r="Q7" i="3"/>
  <c r="R7" i="3"/>
  <c r="S7" i="3"/>
  <c r="T7" i="3"/>
  <c r="U7" i="3"/>
  <c r="AN7" i="3" s="1"/>
  <c r="V7" i="3"/>
  <c r="W7" i="3"/>
  <c r="AK7" i="3" s="1"/>
  <c r="X7" i="3"/>
  <c r="Y7" i="3"/>
  <c r="C9" i="3"/>
  <c r="D9" i="3"/>
  <c r="E9" i="3"/>
  <c r="F9" i="3"/>
  <c r="G9" i="3"/>
  <c r="H9" i="3"/>
  <c r="I9" i="3"/>
  <c r="AH9" i="3" s="1"/>
  <c r="J9" i="3"/>
  <c r="K9" i="3"/>
  <c r="AE9" i="3" s="1"/>
  <c r="L9" i="3"/>
  <c r="M9" i="3"/>
  <c r="O9" i="3"/>
  <c r="P9" i="3"/>
  <c r="Q9" i="3"/>
  <c r="R9" i="3"/>
  <c r="S9" i="3"/>
  <c r="T9" i="3"/>
  <c r="U9" i="3"/>
  <c r="AN9" i="3" s="1"/>
  <c r="V9" i="3"/>
  <c r="W9" i="3"/>
  <c r="AK9" i="3" s="1"/>
  <c r="X9" i="3"/>
  <c r="Y9" i="3"/>
  <c r="C10" i="3"/>
  <c r="D10" i="3"/>
  <c r="E10" i="3"/>
  <c r="F10" i="3"/>
  <c r="G10" i="3"/>
  <c r="H10" i="3"/>
  <c r="I10" i="3"/>
  <c r="AH10" i="3" s="1"/>
  <c r="J10" i="3"/>
  <c r="K10" i="3"/>
  <c r="AE10" i="3" s="1"/>
  <c r="L10" i="3"/>
  <c r="M10" i="3"/>
  <c r="O10" i="3"/>
  <c r="P10" i="3"/>
  <c r="Q10" i="3"/>
  <c r="R10" i="3"/>
  <c r="S10" i="3"/>
  <c r="T10" i="3"/>
  <c r="U10" i="3"/>
  <c r="AN10" i="3" s="1"/>
  <c r="V10" i="3"/>
  <c r="W10" i="3"/>
  <c r="AK10" i="3" s="1"/>
  <c r="X10" i="3"/>
  <c r="Y10" i="3"/>
  <c r="C11" i="3"/>
  <c r="D11" i="3"/>
  <c r="E11" i="3"/>
  <c r="F11" i="3"/>
  <c r="G11" i="3"/>
  <c r="H11" i="3"/>
  <c r="I11" i="3"/>
  <c r="AH11" i="3" s="1"/>
  <c r="J11" i="3"/>
  <c r="K11" i="3"/>
  <c r="AE11" i="3" s="1"/>
  <c r="L11" i="3"/>
  <c r="M11" i="3"/>
  <c r="O11" i="3"/>
  <c r="P11" i="3"/>
  <c r="Q11" i="3"/>
  <c r="R11" i="3"/>
  <c r="S11" i="3"/>
  <c r="T11" i="3"/>
  <c r="U11" i="3"/>
  <c r="AN11" i="3" s="1"/>
  <c r="V11" i="3"/>
  <c r="W11" i="3"/>
  <c r="AK11" i="3" s="1"/>
  <c r="X11" i="3"/>
  <c r="Y11" i="3"/>
  <c r="C12" i="3"/>
  <c r="D12" i="3"/>
  <c r="E12" i="3"/>
  <c r="F12" i="3"/>
  <c r="G12" i="3"/>
  <c r="H12" i="3"/>
  <c r="I12" i="3"/>
  <c r="AH12" i="3" s="1"/>
  <c r="J12" i="3"/>
  <c r="K12" i="3"/>
  <c r="AE12" i="3" s="1"/>
  <c r="L12" i="3"/>
  <c r="M12" i="3"/>
  <c r="O12" i="3"/>
  <c r="P12" i="3"/>
  <c r="Q12" i="3"/>
  <c r="R12" i="3"/>
  <c r="S12" i="3"/>
  <c r="T12" i="3"/>
  <c r="U12" i="3"/>
  <c r="AN12" i="3" s="1"/>
  <c r="V12" i="3"/>
  <c r="W12" i="3"/>
  <c r="AK12" i="3" s="1"/>
  <c r="X12" i="3"/>
  <c r="Y12" i="3"/>
  <c r="C13" i="3"/>
  <c r="D13" i="3"/>
  <c r="E13" i="3"/>
  <c r="F13" i="3"/>
  <c r="G13" i="3"/>
  <c r="H13" i="3"/>
  <c r="I13" i="3"/>
  <c r="AH13" i="3" s="1"/>
  <c r="J13" i="3"/>
  <c r="K13" i="3"/>
  <c r="AE13" i="3" s="1"/>
  <c r="L13" i="3"/>
  <c r="M13" i="3"/>
  <c r="O13" i="3"/>
  <c r="P13" i="3"/>
  <c r="Q13" i="3"/>
  <c r="R13" i="3"/>
  <c r="S13" i="3"/>
  <c r="T13" i="3"/>
  <c r="U13" i="3"/>
  <c r="AN13" i="3" s="1"/>
  <c r="V13" i="3"/>
  <c r="W13" i="3"/>
  <c r="AK13" i="3" s="1"/>
  <c r="X13" i="3"/>
  <c r="Y13" i="3"/>
  <c r="C14" i="3"/>
  <c r="D14" i="3"/>
  <c r="E14" i="3"/>
  <c r="F14" i="3"/>
  <c r="G14" i="3"/>
  <c r="H14" i="3"/>
  <c r="I14" i="3"/>
  <c r="AH14" i="3" s="1"/>
  <c r="J14" i="3"/>
  <c r="K14" i="3"/>
  <c r="AE14" i="3" s="1"/>
  <c r="L14" i="3"/>
  <c r="M14" i="3"/>
  <c r="O14" i="3"/>
  <c r="P14" i="3"/>
  <c r="Q14" i="3"/>
  <c r="R14" i="3"/>
  <c r="S14" i="3"/>
  <c r="T14" i="3"/>
  <c r="U14" i="3"/>
  <c r="AN14" i="3" s="1"/>
  <c r="V14" i="3"/>
  <c r="W14" i="3"/>
  <c r="AK14" i="3" s="1"/>
  <c r="X14" i="3"/>
  <c r="Y14" i="3"/>
  <c r="C15" i="3"/>
  <c r="D15" i="3"/>
  <c r="E15" i="3"/>
  <c r="F15" i="3"/>
  <c r="G15" i="3"/>
  <c r="H15" i="3"/>
  <c r="I15" i="3"/>
  <c r="AH15" i="3" s="1"/>
  <c r="J15" i="3"/>
  <c r="K15" i="3"/>
  <c r="AE15" i="3" s="1"/>
  <c r="L15" i="3"/>
  <c r="M15" i="3"/>
  <c r="O15" i="3"/>
  <c r="P15" i="3"/>
  <c r="Q15" i="3"/>
  <c r="R15" i="3"/>
  <c r="S15" i="3"/>
  <c r="T15" i="3"/>
  <c r="U15" i="3"/>
  <c r="AN15" i="3" s="1"/>
  <c r="V15" i="3"/>
  <c r="W15" i="3"/>
  <c r="AK15" i="3" s="1"/>
  <c r="X15" i="3"/>
  <c r="Y15" i="3"/>
  <c r="C16" i="3"/>
  <c r="D16" i="3"/>
  <c r="E16" i="3"/>
  <c r="F16" i="3"/>
  <c r="G16" i="3"/>
  <c r="H16" i="3"/>
  <c r="I16" i="3"/>
  <c r="AH16" i="3" s="1"/>
  <c r="J16" i="3"/>
  <c r="K16" i="3"/>
  <c r="AE16" i="3" s="1"/>
  <c r="L16" i="3"/>
  <c r="M16" i="3"/>
  <c r="O16" i="3"/>
  <c r="P16" i="3"/>
  <c r="Q16" i="3"/>
  <c r="R16" i="3"/>
  <c r="S16" i="3"/>
  <c r="T16" i="3"/>
  <c r="U16" i="3"/>
  <c r="AN16" i="3" s="1"/>
  <c r="V16" i="3"/>
  <c r="W16" i="3"/>
  <c r="AK16" i="3" s="1"/>
  <c r="X16" i="3"/>
  <c r="Y16" i="3"/>
  <c r="C17" i="3"/>
  <c r="D17" i="3"/>
  <c r="E17" i="3"/>
  <c r="F17" i="3"/>
  <c r="G17" i="3"/>
  <c r="H17" i="3"/>
  <c r="I17" i="3"/>
  <c r="AH17" i="3" s="1"/>
  <c r="J17" i="3"/>
  <c r="K17" i="3"/>
  <c r="AE17" i="3" s="1"/>
  <c r="L17" i="3"/>
  <c r="M17" i="3"/>
  <c r="O17" i="3"/>
  <c r="P17" i="3"/>
  <c r="Q17" i="3"/>
  <c r="R17" i="3"/>
  <c r="S17" i="3"/>
  <c r="T17" i="3"/>
  <c r="U17" i="3"/>
  <c r="AN17" i="3" s="1"/>
  <c r="V17" i="3"/>
  <c r="W17" i="3"/>
  <c r="AK17" i="3" s="1"/>
  <c r="X17" i="3"/>
  <c r="Y17" i="3"/>
  <c r="C19" i="3"/>
  <c r="D19" i="3"/>
  <c r="E19" i="3"/>
  <c r="F19" i="3"/>
  <c r="G19" i="3"/>
  <c r="H19" i="3"/>
  <c r="I19" i="3"/>
  <c r="AH19" i="3" s="1"/>
  <c r="J19" i="3"/>
  <c r="K19" i="3"/>
  <c r="AE19" i="3" s="1"/>
  <c r="L19" i="3"/>
  <c r="M19" i="3"/>
  <c r="O19" i="3"/>
  <c r="P19" i="3"/>
  <c r="Q19" i="3"/>
  <c r="R19" i="3"/>
  <c r="S19" i="3"/>
  <c r="T19" i="3"/>
  <c r="U19" i="3"/>
  <c r="AN19" i="3" s="1"/>
  <c r="V19" i="3"/>
  <c r="W19" i="3"/>
  <c r="AK19" i="3" s="1"/>
  <c r="X19" i="3"/>
  <c r="Y19" i="3"/>
  <c r="C21" i="3"/>
  <c r="D21" i="3"/>
  <c r="E21" i="3"/>
  <c r="F21" i="3"/>
  <c r="G21" i="3"/>
  <c r="H21" i="3"/>
  <c r="I21" i="3"/>
  <c r="AH21" i="3" s="1"/>
  <c r="J21" i="3"/>
  <c r="K21" i="3"/>
  <c r="AE21" i="3" s="1"/>
  <c r="L21" i="3"/>
  <c r="M21" i="3"/>
  <c r="O21" i="3"/>
  <c r="P21" i="3"/>
  <c r="Q21" i="3"/>
  <c r="R21" i="3"/>
  <c r="S21" i="3"/>
  <c r="T21" i="3"/>
  <c r="U21" i="3"/>
  <c r="AN21" i="3" s="1"/>
  <c r="V21" i="3"/>
  <c r="W21" i="3"/>
  <c r="AK21" i="3" s="1"/>
  <c r="X21" i="3"/>
  <c r="Y21" i="3"/>
  <c r="C22" i="3"/>
  <c r="D22" i="3"/>
  <c r="E22" i="3"/>
  <c r="F22" i="3"/>
  <c r="G22" i="3"/>
  <c r="H22" i="3"/>
  <c r="I22" i="3"/>
  <c r="AH22" i="3" s="1"/>
  <c r="J22" i="3"/>
  <c r="K22" i="3"/>
  <c r="AE22" i="3" s="1"/>
  <c r="L22" i="3"/>
  <c r="M22" i="3"/>
  <c r="O22" i="3"/>
  <c r="P22" i="3"/>
  <c r="Q22" i="3"/>
  <c r="R22" i="3"/>
  <c r="S22" i="3"/>
  <c r="T22" i="3"/>
  <c r="U22" i="3"/>
  <c r="AN22" i="3" s="1"/>
  <c r="V22" i="3"/>
  <c r="W22" i="3"/>
  <c r="AK22" i="3" s="1"/>
  <c r="X22" i="3"/>
  <c r="Y22" i="3"/>
  <c r="C23" i="3"/>
  <c r="D23" i="3"/>
  <c r="E23" i="3"/>
  <c r="F23" i="3"/>
  <c r="G23" i="3"/>
  <c r="H23" i="3"/>
  <c r="I23" i="3"/>
  <c r="AH23" i="3" s="1"/>
  <c r="J23" i="3"/>
  <c r="K23" i="3"/>
  <c r="AE23" i="3" s="1"/>
  <c r="L23" i="3"/>
  <c r="M23" i="3"/>
  <c r="O23" i="3"/>
  <c r="P23" i="3"/>
  <c r="Q23" i="3"/>
  <c r="R23" i="3"/>
  <c r="S23" i="3"/>
  <c r="T23" i="3"/>
  <c r="U23" i="3"/>
  <c r="AN23" i="3" s="1"/>
  <c r="V23" i="3"/>
  <c r="W23" i="3"/>
  <c r="AK23" i="3" s="1"/>
  <c r="X23" i="3"/>
  <c r="Y23" i="3"/>
  <c r="C25" i="3"/>
  <c r="D25" i="3"/>
  <c r="E25" i="3"/>
  <c r="F25" i="3"/>
  <c r="G25" i="3"/>
  <c r="H25" i="3"/>
  <c r="I25" i="3"/>
  <c r="AH25" i="3" s="1"/>
  <c r="J25" i="3"/>
  <c r="K25" i="3"/>
  <c r="AE25" i="3" s="1"/>
  <c r="L25" i="3"/>
  <c r="M25" i="3"/>
  <c r="O25" i="3"/>
  <c r="P25" i="3"/>
  <c r="Q25" i="3"/>
  <c r="R25" i="3"/>
  <c r="S25" i="3"/>
  <c r="T25" i="3"/>
  <c r="U25" i="3"/>
  <c r="AN25" i="3" s="1"/>
  <c r="V25" i="3"/>
  <c r="W25" i="3"/>
  <c r="AK25" i="3" s="1"/>
  <c r="X25" i="3"/>
  <c r="Y25" i="3"/>
  <c r="C26" i="3"/>
  <c r="D26" i="3"/>
  <c r="E26" i="3"/>
  <c r="F26" i="3"/>
  <c r="G26" i="3"/>
  <c r="H26" i="3"/>
  <c r="I26" i="3"/>
  <c r="AH26" i="3" s="1"/>
  <c r="J26" i="3"/>
  <c r="K26" i="3"/>
  <c r="AE26" i="3" s="1"/>
  <c r="L26" i="3"/>
  <c r="M26" i="3"/>
  <c r="O26" i="3"/>
  <c r="P26" i="3"/>
  <c r="Q26" i="3"/>
  <c r="R26" i="3"/>
  <c r="S26" i="3"/>
  <c r="T26" i="3"/>
  <c r="U26" i="3"/>
  <c r="AN26" i="3" s="1"/>
  <c r="V26" i="3"/>
  <c r="W26" i="3"/>
  <c r="AK26" i="3" s="1"/>
  <c r="X26" i="3"/>
  <c r="Y26" i="3"/>
  <c r="C28" i="3"/>
  <c r="D28" i="3"/>
  <c r="E28" i="3"/>
  <c r="F28" i="3"/>
  <c r="G28" i="3"/>
  <c r="H28" i="3"/>
  <c r="I28" i="3"/>
  <c r="AH28" i="3" s="1"/>
  <c r="J28" i="3"/>
  <c r="K28" i="3"/>
  <c r="AE28" i="3" s="1"/>
  <c r="L28" i="3"/>
  <c r="M28" i="3"/>
  <c r="O28" i="3"/>
  <c r="P28" i="3"/>
  <c r="Q28" i="3"/>
  <c r="R28" i="3"/>
  <c r="S28" i="3"/>
  <c r="T28" i="3"/>
  <c r="U28" i="3"/>
  <c r="AN28" i="3" s="1"/>
  <c r="V28" i="3"/>
  <c r="W28" i="3"/>
  <c r="AK28" i="3" s="1"/>
  <c r="X28" i="3"/>
  <c r="Y28" i="3"/>
  <c r="C29" i="3"/>
  <c r="D29" i="3"/>
  <c r="E29" i="3"/>
  <c r="F29" i="3"/>
  <c r="G29" i="3"/>
  <c r="H29" i="3"/>
  <c r="I29" i="3"/>
  <c r="AH29" i="3" s="1"/>
  <c r="J29" i="3"/>
  <c r="K29" i="3"/>
  <c r="AE29" i="3" s="1"/>
  <c r="L29" i="3"/>
  <c r="M29" i="3"/>
  <c r="O29" i="3"/>
  <c r="P29" i="3"/>
  <c r="Q29" i="3"/>
  <c r="R29" i="3"/>
  <c r="S29" i="3"/>
  <c r="T29" i="3"/>
  <c r="U29" i="3"/>
  <c r="AN29" i="3" s="1"/>
  <c r="V29" i="3"/>
  <c r="W29" i="3"/>
  <c r="AK29" i="3" s="1"/>
  <c r="X29" i="3"/>
  <c r="Y29" i="3"/>
  <c r="C30" i="3"/>
  <c r="D30" i="3"/>
  <c r="E30" i="3"/>
  <c r="F30" i="3"/>
  <c r="G30" i="3"/>
  <c r="H30" i="3"/>
  <c r="I30" i="3"/>
  <c r="AH30" i="3" s="1"/>
  <c r="J30" i="3"/>
  <c r="K30" i="3"/>
  <c r="AE30" i="3" s="1"/>
  <c r="L30" i="3"/>
  <c r="M30" i="3"/>
  <c r="O30" i="3"/>
  <c r="P30" i="3"/>
  <c r="Q30" i="3"/>
  <c r="R30" i="3"/>
  <c r="S30" i="3"/>
  <c r="T30" i="3"/>
  <c r="U30" i="3"/>
  <c r="AN30" i="3" s="1"/>
  <c r="V30" i="3"/>
  <c r="W30" i="3"/>
  <c r="AK30" i="3" s="1"/>
  <c r="X30" i="3"/>
  <c r="Y30" i="3"/>
  <c r="C33" i="3"/>
  <c r="D33" i="3"/>
  <c r="E33" i="3"/>
  <c r="F33" i="3"/>
  <c r="G33" i="3"/>
  <c r="H33" i="3"/>
  <c r="I33" i="3"/>
  <c r="AH33" i="3" s="1"/>
  <c r="J33" i="3"/>
  <c r="K33" i="3"/>
  <c r="AE33" i="3" s="1"/>
  <c r="L33" i="3"/>
  <c r="M33" i="3"/>
  <c r="O33" i="3"/>
  <c r="P33" i="3"/>
  <c r="Q33" i="3"/>
  <c r="R33" i="3"/>
  <c r="S33" i="3"/>
  <c r="T33" i="3"/>
  <c r="U33" i="3"/>
  <c r="AN33" i="3" s="1"/>
  <c r="V33" i="3"/>
  <c r="W33" i="3"/>
  <c r="AK33" i="3" s="1"/>
  <c r="X33" i="3"/>
  <c r="Y33" i="3"/>
  <c r="C34" i="3"/>
  <c r="D34" i="3"/>
  <c r="E34" i="3"/>
  <c r="F34" i="3"/>
  <c r="G34" i="3"/>
  <c r="H34" i="3"/>
  <c r="I34" i="3"/>
  <c r="AH34" i="3" s="1"/>
  <c r="J34" i="3"/>
  <c r="K34" i="3"/>
  <c r="AE34" i="3" s="1"/>
  <c r="L34" i="3"/>
  <c r="M34" i="3"/>
  <c r="O34" i="3"/>
  <c r="P34" i="3"/>
  <c r="Q34" i="3"/>
  <c r="R34" i="3"/>
  <c r="S34" i="3"/>
  <c r="T34" i="3"/>
  <c r="U34" i="3"/>
  <c r="AN34" i="3" s="1"/>
  <c r="V34" i="3"/>
  <c r="W34" i="3"/>
  <c r="AK34" i="3" s="1"/>
  <c r="X34" i="3"/>
  <c r="Y34" i="3"/>
  <c r="C35" i="3"/>
  <c r="D35" i="3"/>
  <c r="E35" i="3"/>
  <c r="F35" i="3"/>
  <c r="G35" i="3"/>
  <c r="H35" i="3"/>
  <c r="I35" i="3"/>
  <c r="AH35" i="3" s="1"/>
  <c r="J35" i="3"/>
  <c r="K35" i="3"/>
  <c r="AE35" i="3" s="1"/>
  <c r="L35" i="3"/>
  <c r="M35" i="3"/>
  <c r="O35" i="3"/>
  <c r="P35" i="3"/>
  <c r="Q35" i="3"/>
  <c r="R35" i="3"/>
  <c r="S35" i="3"/>
  <c r="T35" i="3"/>
  <c r="U35" i="3"/>
  <c r="AN35" i="3" s="1"/>
  <c r="V35" i="3"/>
  <c r="W35" i="3"/>
  <c r="AK35" i="3" s="1"/>
  <c r="X35" i="3"/>
  <c r="Y35" i="3"/>
  <c r="C37" i="3"/>
  <c r="D37" i="3"/>
  <c r="E37" i="3"/>
  <c r="F37" i="3"/>
  <c r="G37" i="3"/>
  <c r="H37" i="3"/>
  <c r="I37" i="3"/>
  <c r="AH37" i="3" s="1"/>
  <c r="J37" i="3"/>
  <c r="K37" i="3"/>
  <c r="AE37" i="3" s="1"/>
  <c r="L37" i="3"/>
  <c r="M37" i="3"/>
  <c r="O37" i="3"/>
  <c r="P37" i="3"/>
  <c r="Q37" i="3"/>
  <c r="R37" i="3"/>
  <c r="S37" i="3"/>
  <c r="T37" i="3"/>
  <c r="U37" i="3"/>
  <c r="AN37" i="3" s="1"/>
  <c r="V37" i="3"/>
  <c r="W37" i="3"/>
  <c r="AK37" i="3" s="1"/>
  <c r="X37" i="3"/>
  <c r="Y37" i="3"/>
  <c r="C38" i="3"/>
  <c r="D38" i="3"/>
  <c r="E38" i="3"/>
  <c r="F38" i="3"/>
  <c r="G38" i="3"/>
  <c r="H38" i="3"/>
  <c r="I38" i="3"/>
  <c r="AH38" i="3" s="1"/>
  <c r="J38" i="3"/>
  <c r="K38" i="3"/>
  <c r="AE38" i="3" s="1"/>
  <c r="L38" i="3"/>
  <c r="M38" i="3"/>
  <c r="O38" i="3"/>
  <c r="P38" i="3"/>
  <c r="Q38" i="3"/>
  <c r="R38" i="3"/>
  <c r="S38" i="3"/>
  <c r="T38" i="3"/>
  <c r="U38" i="3"/>
  <c r="AN38" i="3" s="1"/>
  <c r="V38" i="3"/>
  <c r="W38" i="3"/>
  <c r="AK38" i="3" s="1"/>
  <c r="X38" i="3"/>
  <c r="Y38" i="3"/>
  <c r="C41" i="3"/>
  <c r="D41" i="3"/>
  <c r="E41" i="3"/>
  <c r="F41" i="3"/>
  <c r="G41" i="3"/>
  <c r="H41" i="3"/>
  <c r="I41" i="3"/>
  <c r="AH41" i="3" s="1"/>
  <c r="J41" i="3"/>
  <c r="K41" i="3"/>
  <c r="AE41" i="3" s="1"/>
  <c r="L41" i="3"/>
  <c r="M41" i="3"/>
  <c r="O41" i="3"/>
  <c r="P41" i="3"/>
  <c r="Q41" i="3"/>
  <c r="R41" i="3"/>
  <c r="S41" i="3"/>
  <c r="T41" i="3"/>
  <c r="U41" i="3"/>
  <c r="AN41" i="3" s="1"/>
  <c r="V41" i="3"/>
  <c r="W41" i="3"/>
  <c r="AK41" i="3" s="1"/>
  <c r="X41" i="3"/>
  <c r="Y41" i="3"/>
  <c r="C18" i="3"/>
  <c r="D18" i="3"/>
  <c r="E18" i="3"/>
  <c r="F18" i="3"/>
  <c r="G18" i="3"/>
  <c r="H18" i="3"/>
  <c r="I18" i="3"/>
  <c r="AH18" i="3" s="1"/>
  <c r="J18" i="3"/>
  <c r="K18" i="3"/>
  <c r="AE18" i="3" s="1"/>
  <c r="L18" i="3"/>
  <c r="M18" i="3"/>
  <c r="O18" i="3"/>
  <c r="P18" i="3"/>
  <c r="Q18" i="3"/>
  <c r="R18" i="3"/>
  <c r="S18" i="3"/>
  <c r="T18" i="3"/>
  <c r="U18" i="3"/>
  <c r="AN18" i="3" s="1"/>
  <c r="V18" i="3"/>
  <c r="W18" i="3"/>
  <c r="AK18" i="3" s="1"/>
  <c r="X18" i="3"/>
  <c r="Y18" i="3"/>
  <c r="C36" i="3"/>
  <c r="D36" i="3"/>
  <c r="E36" i="3"/>
  <c r="F36" i="3"/>
  <c r="G36" i="3"/>
  <c r="H36" i="3"/>
  <c r="I36" i="3"/>
  <c r="AH36" i="3" s="1"/>
  <c r="J36" i="3"/>
  <c r="K36" i="3"/>
  <c r="AE36" i="3" s="1"/>
  <c r="L36" i="3"/>
  <c r="M36" i="3"/>
  <c r="O36" i="3"/>
  <c r="P36" i="3"/>
  <c r="Q36" i="3"/>
  <c r="R36" i="3"/>
  <c r="S36" i="3"/>
  <c r="T36" i="3"/>
  <c r="U36" i="3"/>
  <c r="AN36" i="3" s="1"/>
  <c r="V36" i="3"/>
  <c r="W36" i="3"/>
  <c r="AK36" i="3" s="1"/>
  <c r="X36" i="3"/>
  <c r="Y36" i="3"/>
  <c r="C20" i="3"/>
  <c r="D20" i="3"/>
  <c r="E20" i="3"/>
  <c r="F20" i="3"/>
  <c r="G20" i="3"/>
  <c r="H20" i="3"/>
  <c r="I20" i="3"/>
  <c r="AH20" i="3" s="1"/>
  <c r="J20" i="3"/>
  <c r="K20" i="3"/>
  <c r="AE20" i="3" s="1"/>
  <c r="L20" i="3"/>
  <c r="M20" i="3"/>
  <c r="O20" i="3"/>
  <c r="P20" i="3"/>
  <c r="Q20" i="3"/>
  <c r="R20" i="3"/>
  <c r="S20" i="3"/>
  <c r="T20" i="3"/>
  <c r="U20" i="3"/>
  <c r="AN20" i="3" s="1"/>
  <c r="V20" i="3"/>
  <c r="W20" i="3"/>
  <c r="AK20" i="3" s="1"/>
  <c r="X20" i="3"/>
  <c r="Y20" i="3"/>
  <c r="C24" i="3"/>
  <c r="D24" i="3"/>
  <c r="E24" i="3"/>
  <c r="F24" i="3"/>
  <c r="G24" i="3"/>
  <c r="H24" i="3"/>
  <c r="I24" i="3"/>
  <c r="AH24" i="3" s="1"/>
  <c r="J24" i="3"/>
  <c r="K24" i="3"/>
  <c r="AE24" i="3" s="1"/>
  <c r="L24" i="3"/>
  <c r="M24" i="3"/>
  <c r="O24" i="3"/>
  <c r="P24" i="3"/>
  <c r="Q24" i="3"/>
  <c r="R24" i="3"/>
  <c r="S24" i="3"/>
  <c r="T24" i="3"/>
  <c r="U24" i="3"/>
  <c r="AN24" i="3" s="1"/>
  <c r="V24" i="3"/>
  <c r="W24" i="3"/>
  <c r="AK24" i="3" s="1"/>
  <c r="X24" i="3"/>
  <c r="Y24" i="3"/>
  <c r="C39" i="3"/>
  <c r="D39" i="3"/>
  <c r="E39" i="3"/>
  <c r="F39" i="3"/>
  <c r="G39" i="3"/>
  <c r="H39" i="3"/>
  <c r="I39" i="3"/>
  <c r="AH39" i="3" s="1"/>
  <c r="J39" i="3"/>
  <c r="K39" i="3"/>
  <c r="AE39" i="3" s="1"/>
  <c r="L39" i="3"/>
  <c r="M39" i="3"/>
  <c r="O39" i="3"/>
  <c r="P39" i="3"/>
  <c r="Q39" i="3"/>
  <c r="R39" i="3"/>
  <c r="S39" i="3"/>
  <c r="T39" i="3"/>
  <c r="U39" i="3"/>
  <c r="AN39" i="3" s="1"/>
  <c r="V39" i="3"/>
  <c r="W39" i="3"/>
  <c r="AK39" i="3" s="1"/>
  <c r="X39" i="3"/>
  <c r="Y39" i="3"/>
  <c r="C40" i="3"/>
  <c r="D40" i="3"/>
  <c r="E40" i="3"/>
  <c r="F40" i="3"/>
  <c r="G40" i="3"/>
  <c r="H40" i="3"/>
  <c r="I40" i="3"/>
  <c r="AH40" i="3" s="1"/>
  <c r="J40" i="3"/>
  <c r="K40" i="3"/>
  <c r="AE40" i="3" s="1"/>
  <c r="L40" i="3"/>
  <c r="M40" i="3"/>
  <c r="O40" i="3"/>
  <c r="P40" i="3"/>
  <c r="Q40" i="3"/>
  <c r="R40" i="3"/>
  <c r="S40" i="3"/>
  <c r="T40" i="3"/>
  <c r="U40" i="3"/>
  <c r="AN40" i="3" s="1"/>
  <c r="V40" i="3"/>
  <c r="W40" i="3"/>
  <c r="AK40" i="3" s="1"/>
  <c r="X40" i="3"/>
  <c r="Y40" i="3"/>
  <c r="D8" i="3"/>
  <c r="E8" i="3"/>
  <c r="F8" i="3"/>
  <c r="G8" i="3"/>
  <c r="H8" i="3"/>
  <c r="I8" i="3"/>
  <c r="AH8" i="3" s="1"/>
  <c r="J8" i="3"/>
  <c r="K8" i="3"/>
  <c r="AE8" i="3" s="1"/>
  <c r="L8" i="3"/>
  <c r="M8" i="3"/>
  <c r="O8" i="3"/>
  <c r="P8" i="3"/>
  <c r="Q8" i="3"/>
  <c r="R8" i="3"/>
  <c r="S8" i="3"/>
  <c r="T8" i="3"/>
  <c r="U8" i="3"/>
  <c r="AN8" i="3" s="1"/>
  <c r="V8" i="3"/>
  <c r="W8" i="3"/>
  <c r="AK8" i="3" s="1"/>
  <c r="X8" i="3"/>
  <c r="Y8" i="3"/>
  <c r="C8" i="3"/>
  <c r="AN42" i="4" l="1"/>
  <c r="AH42" i="4"/>
  <c r="AO39" i="4"/>
  <c r="AO20" i="4"/>
  <c r="AO18" i="4"/>
  <c r="AO38" i="4"/>
  <c r="AO35" i="4"/>
  <c r="AO33" i="4"/>
  <c r="AO29" i="4"/>
  <c r="AO26" i="4"/>
  <c r="AL26" i="4"/>
  <c r="AO23" i="4"/>
  <c r="AO21" i="4"/>
  <c r="AO17" i="4"/>
  <c r="AO15" i="4"/>
  <c r="AL15" i="4"/>
  <c r="AO13" i="4"/>
  <c r="AO11" i="4"/>
  <c r="AO9" i="4"/>
  <c r="AO6" i="4"/>
  <c r="AO4" i="4"/>
  <c r="AO32" i="4"/>
  <c r="AO27" i="4"/>
  <c r="AO8" i="4"/>
  <c r="AO40" i="4"/>
  <c r="AO24" i="4"/>
  <c r="AO36" i="4"/>
  <c r="AO41" i="4"/>
  <c r="AO37" i="4"/>
  <c r="AO34" i="4"/>
  <c r="AO30" i="4"/>
  <c r="AO28" i="4"/>
  <c r="AO25" i="4"/>
  <c r="AO22" i="4"/>
  <c r="AO19" i="4"/>
  <c r="AO16" i="4"/>
  <c r="AO14" i="4"/>
  <c r="AO12" i="4"/>
  <c r="AO10" i="4"/>
  <c r="AO7" i="4"/>
  <c r="AO5" i="4"/>
  <c r="AO3" i="4"/>
  <c r="AO31" i="4"/>
  <c r="AL40" i="4"/>
  <c r="AL36" i="4"/>
  <c r="AG35" i="4"/>
  <c r="AG29" i="4"/>
  <c r="AG23" i="4"/>
  <c r="AG17" i="4"/>
  <c r="AG13" i="4"/>
  <c r="AL34" i="4"/>
  <c r="AI33" i="4"/>
  <c r="AF33" i="4"/>
  <c r="AI29" i="4"/>
  <c r="AF29" i="4"/>
  <c r="AI26" i="4"/>
  <c r="AF26" i="4"/>
  <c r="AI23" i="4"/>
  <c r="AF23" i="4"/>
  <c r="AI22" i="4"/>
  <c r="AI21" i="4"/>
  <c r="AF21" i="4"/>
  <c r="AI17" i="4"/>
  <c r="AF17" i="4"/>
  <c r="AI15" i="4"/>
  <c r="AF15" i="4"/>
  <c r="AI13" i="4"/>
  <c r="AF13" i="4"/>
  <c r="AI11" i="4"/>
  <c r="AF11" i="4"/>
  <c r="AI9" i="4"/>
  <c r="AF9" i="4"/>
  <c r="AI7" i="4"/>
  <c r="AI6" i="4"/>
  <c r="AF6" i="4"/>
  <c r="AI4" i="4"/>
  <c r="AF4" i="4"/>
  <c r="AI32" i="4"/>
  <c r="AF32" i="4"/>
  <c r="AI31" i="4"/>
  <c r="AI27" i="4"/>
  <c r="AF27" i="4"/>
  <c r="AI39" i="4"/>
  <c r="AI20" i="4"/>
  <c r="AI18" i="4"/>
  <c r="AI38" i="4"/>
  <c r="AI35" i="4"/>
  <c r="N30" i="4"/>
  <c r="Z25" i="4"/>
  <c r="N25" i="4"/>
  <c r="N19" i="4"/>
  <c r="Z14" i="4"/>
  <c r="N14" i="4"/>
  <c r="N10" i="4"/>
  <c r="AM9" i="4"/>
  <c r="Z5" i="4"/>
  <c r="N5" i="4"/>
  <c r="N31" i="4"/>
  <c r="AM27" i="4"/>
  <c r="Z9" i="4"/>
  <c r="AG8" i="4"/>
  <c r="Z40" i="4"/>
  <c r="N40" i="4"/>
  <c r="AF39" i="4"/>
  <c r="AM24" i="4"/>
  <c r="AF20" i="4"/>
  <c r="N36" i="4"/>
  <c r="AF18" i="4"/>
  <c r="AI41" i="4"/>
  <c r="AF38" i="4"/>
  <c r="Z37" i="4"/>
  <c r="N37" i="4"/>
  <c r="AF35" i="4"/>
  <c r="AI8" i="4"/>
  <c r="AF8" i="4"/>
  <c r="AM40" i="4"/>
  <c r="AG40" i="4"/>
  <c r="AL39" i="4"/>
  <c r="AL24" i="4"/>
  <c r="AG24" i="4"/>
  <c r="AL20" i="4"/>
  <c r="AM36" i="4"/>
  <c r="AG36" i="4"/>
  <c r="AL18" i="4"/>
  <c r="AL38" i="4"/>
  <c r="AG38" i="4"/>
  <c r="AJ38" i="4" s="1"/>
  <c r="AM37" i="4"/>
  <c r="AG37" i="4"/>
  <c r="AL35" i="4"/>
  <c r="AL33" i="4"/>
  <c r="AM30" i="4"/>
  <c r="AL29" i="4"/>
  <c r="AM25" i="4"/>
  <c r="AL23" i="4"/>
  <c r="AL21" i="4"/>
  <c r="Z19" i="4"/>
  <c r="AL17" i="4"/>
  <c r="AM14" i="4"/>
  <c r="AL13" i="4"/>
  <c r="AL11" i="4"/>
  <c r="Z10" i="4"/>
  <c r="AL9" i="4"/>
  <c r="AL6" i="4"/>
  <c r="AG5" i="4"/>
  <c r="AL4" i="4"/>
  <c r="AL3" i="4"/>
  <c r="AL32" i="4"/>
  <c r="AG32" i="4"/>
  <c r="Z31" i="4"/>
  <c r="AL27" i="4"/>
  <c r="AL8" i="4"/>
  <c r="N20" i="4"/>
  <c r="N33" i="4"/>
  <c r="AI28" i="4"/>
  <c r="N21" i="4"/>
  <c r="AI16" i="4"/>
  <c r="N11" i="4"/>
  <c r="AI10" i="4"/>
  <c r="AF5" i="4"/>
  <c r="N41" i="4"/>
  <c r="N34" i="4"/>
  <c r="N28" i="4"/>
  <c r="N22" i="4"/>
  <c r="N16" i="4"/>
  <c r="N12" i="4"/>
  <c r="N3" i="4"/>
  <c r="N8" i="4"/>
  <c r="N26" i="4"/>
  <c r="N6" i="4"/>
  <c r="AM41" i="4"/>
  <c r="Z41" i="4"/>
  <c r="AG41" i="4"/>
  <c r="Z34" i="4"/>
  <c r="AG25" i="4"/>
  <c r="AG19" i="4"/>
  <c r="AM12" i="4"/>
  <c r="Z12" i="4"/>
  <c r="AG12" i="4"/>
  <c r="AM7" i="4"/>
  <c r="Z7" i="4"/>
  <c r="AG7" i="4"/>
  <c r="Z3" i="4"/>
  <c r="AG3" i="4"/>
  <c r="AG31" i="4"/>
  <c r="Z39" i="4"/>
  <c r="Z23" i="4"/>
  <c r="Z4" i="4"/>
  <c r="AM19" i="4"/>
  <c r="AI40" i="4"/>
  <c r="AF40" i="4"/>
  <c r="AJ40" i="4" s="1"/>
  <c r="N39" i="4"/>
  <c r="AI24" i="4"/>
  <c r="AF24" i="4"/>
  <c r="AI36" i="4"/>
  <c r="AF36" i="4"/>
  <c r="N18" i="4"/>
  <c r="AF41" i="4"/>
  <c r="AI37" i="4"/>
  <c r="AF37" i="4"/>
  <c r="N35" i="4"/>
  <c r="AI34" i="4"/>
  <c r="AF34" i="4"/>
  <c r="AI30" i="4"/>
  <c r="AF30" i="4"/>
  <c r="N29" i="4"/>
  <c r="AF28" i="4"/>
  <c r="AI25" i="4"/>
  <c r="AF25" i="4"/>
  <c r="N23" i="4"/>
  <c r="AF22" i="4"/>
  <c r="AI19" i="4"/>
  <c r="AF19" i="4"/>
  <c r="N17" i="4"/>
  <c r="AF16" i="4"/>
  <c r="AI14" i="4"/>
  <c r="AF14" i="4"/>
  <c r="N13" i="4"/>
  <c r="AI12" i="4"/>
  <c r="AF12" i="4"/>
  <c r="AF10" i="4"/>
  <c r="N9" i="4"/>
  <c r="AF7" i="4"/>
  <c r="AJ7" i="4" s="1"/>
  <c r="AI5" i="4"/>
  <c r="N4" i="4"/>
  <c r="AI3" i="4"/>
  <c r="AF31" i="4"/>
  <c r="N27" i="4"/>
  <c r="N32" i="4"/>
  <c r="Z36" i="4"/>
  <c r="Z30" i="4"/>
  <c r="AM34" i="4"/>
  <c r="AM3" i="4"/>
  <c r="Z8" i="4"/>
  <c r="AM8" i="4"/>
  <c r="N24" i="4"/>
  <c r="N7" i="4"/>
  <c r="N38" i="4"/>
  <c r="N15" i="4"/>
  <c r="AG34" i="4"/>
  <c r="Z24" i="4"/>
  <c r="AG30" i="4"/>
  <c r="AM28" i="4"/>
  <c r="Z28" i="4"/>
  <c r="AG28" i="4"/>
  <c r="AM22" i="4"/>
  <c r="Z22" i="4"/>
  <c r="AG22" i="4"/>
  <c r="AM16" i="4"/>
  <c r="Z16" i="4"/>
  <c r="AG16" i="4"/>
  <c r="AG14" i="4"/>
  <c r="AM10" i="4"/>
  <c r="AG10" i="4"/>
  <c r="AM5" i="4"/>
  <c r="AM31" i="4"/>
  <c r="Z35" i="4"/>
  <c r="Z13" i="4"/>
  <c r="AM39" i="4"/>
  <c r="AG39" i="4"/>
  <c r="Z20" i="4"/>
  <c r="AM20" i="4"/>
  <c r="AG20" i="4"/>
  <c r="AM18" i="4"/>
  <c r="AG18" i="4"/>
  <c r="AL41" i="4"/>
  <c r="AM38" i="4"/>
  <c r="Z38" i="4"/>
  <c r="AL37" i="4"/>
  <c r="AM35" i="4"/>
  <c r="AM33" i="4"/>
  <c r="Z33" i="4"/>
  <c r="AG33" i="4"/>
  <c r="AL30" i="4"/>
  <c r="AM29" i="4"/>
  <c r="AL28" i="4"/>
  <c r="AM26" i="4"/>
  <c r="Z26" i="4"/>
  <c r="AG26" i="4"/>
  <c r="AJ26" i="4" s="1"/>
  <c r="AL25" i="4"/>
  <c r="AM23" i="4"/>
  <c r="AL22" i="4"/>
  <c r="AM21" i="4"/>
  <c r="Z21" i="4"/>
  <c r="AG21" i="4"/>
  <c r="AL19" i="4"/>
  <c r="AM17" i="4"/>
  <c r="AP17" i="4" s="1"/>
  <c r="AL16" i="4"/>
  <c r="AM15" i="4"/>
  <c r="Z15" i="4"/>
  <c r="AG15" i="4"/>
  <c r="AL14" i="4"/>
  <c r="AM13" i="4"/>
  <c r="AL12" i="4"/>
  <c r="Z11" i="4"/>
  <c r="AG11" i="4"/>
  <c r="AL10" i="4"/>
  <c r="AG9" i="4"/>
  <c r="AL7" i="4"/>
  <c r="AM6" i="4"/>
  <c r="Z6" i="4"/>
  <c r="AG6" i="4"/>
  <c r="AL5" i="4"/>
  <c r="AM4" i="4"/>
  <c r="Z18" i="4"/>
  <c r="Z29" i="4"/>
  <c r="Z17" i="4"/>
  <c r="Z27" i="4"/>
  <c r="AM11" i="4"/>
  <c r="AF3" i="4"/>
  <c r="AG4" i="4"/>
  <c r="AM32" i="4"/>
  <c r="AL31" i="4"/>
  <c r="AG27" i="4"/>
  <c r="Z32" i="4"/>
  <c r="AI40" i="3"/>
  <c r="AI39" i="3"/>
  <c r="AF39" i="3"/>
  <c r="AI20" i="3"/>
  <c r="AF20" i="3"/>
  <c r="AI36" i="3"/>
  <c r="AI18" i="3"/>
  <c r="AF18" i="3"/>
  <c r="AI38" i="3"/>
  <c r="AF38" i="3"/>
  <c r="AI37" i="3"/>
  <c r="AI35" i="3"/>
  <c r="AF35" i="3"/>
  <c r="AI33" i="3"/>
  <c r="AF33" i="3"/>
  <c r="AI30" i="3"/>
  <c r="AI29" i="3"/>
  <c r="AF29" i="3"/>
  <c r="AI26" i="3"/>
  <c r="AF26" i="3"/>
  <c r="AI25" i="3"/>
  <c r="AI23" i="3"/>
  <c r="AJ23" i="3" s="1"/>
  <c r="AF23" i="3"/>
  <c r="AI21" i="3"/>
  <c r="AF21" i="3"/>
  <c r="AI19" i="3"/>
  <c r="AI17" i="3"/>
  <c r="AF17" i="3"/>
  <c r="AI15" i="3"/>
  <c r="AF15" i="3"/>
  <c r="AI13" i="3"/>
  <c r="AF13" i="3"/>
  <c r="AI12" i="3"/>
  <c r="AI11" i="3"/>
  <c r="AF11" i="3"/>
  <c r="AI9" i="3"/>
  <c r="AF9" i="3"/>
  <c r="AI6" i="3"/>
  <c r="AF6" i="3"/>
  <c r="AI4" i="3"/>
  <c r="AF4" i="3"/>
  <c r="AI3" i="3"/>
  <c r="AI32" i="3"/>
  <c r="AI27" i="3"/>
  <c r="AL40" i="3"/>
  <c r="AG39" i="3"/>
  <c r="AJ39" i="3" s="1"/>
  <c r="AM20" i="3"/>
  <c r="AG18" i="3"/>
  <c r="AJ18" i="3" s="1"/>
  <c r="AL37" i="3"/>
  <c r="Z39" i="3"/>
  <c r="AF16" i="3"/>
  <c r="AI8" i="3"/>
  <c r="AF8" i="3"/>
  <c r="AL39" i="3"/>
  <c r="AG24" i="3"/>
  <c r="AL20" i="3"/>
  <c r="AL18" i="3"/>
  <c r="Z41" i="3"/>
  <c r="AG41" i="3"/>
  <c r="AL38" i="3"/>
  <c r="AL35" i="3"/>
  <c r="AG35" i="3"/>
  <c r="AG34" i="3"/>
  <c r="AL33" i="3"/>
  <c r="AL29" i="3"/>
  <c r="AG29" i="3"/>
  <c r="AL26" i="3"/>
  <c r="AL25" i="3"/>
  <c r="AL23" i="3"/>
  <c r="AG23" i="3"/>
  <c r="AL21" i="3"/>
  <c r="AL17" i="3"/>
  <c r="AL15" i="3"/>
  <c r="AL14" i="3"/>
  <c r="AL13" i="3"/>
  <c r="AL11" i="3"/>
  <c r="AG11" i="3"/>
  <c r="AL9" i="3"/>
  <c r="AL6" i="3"/>
  <c r="AL5" i="3"/>
  <c r="AL4" i="3"/>
  <c r="Z3" i="3"/>
  <c r="AL32" i="3"/>
  <c r="AP32" i="3" s="1"/>
  <c r="AG32" i="3"/>
  <c r="AG31" i="3"/>
  <c r="AL27" i="3"/>
  <c r="AP27" i="3" s="1"/>
  <c r="Z18" i="3"/>
  <c r="AF40" i="3"/>
  <c r="AF36" i="3"/>
  <c r="AF37" i="3"/>
  <c r="AM35" i="3"/>
  <c r="AF30" i="3"/>
  <c r="AF25" i="3"/>
  <c r="AF7" i="3"/>
  <c r="AM8" i="3"/>
  <c r="Z8" i="3"/>
  <c r="AM24" i="3"/>
  <c r="Z36" i="3"/>
  <c r="AM36" i="3"/>
  <c r="AG37" i="3"/>
  <c r="AG30" i="3"/>
  <c r="AM28" i="3"/>
  <c r="AG28" i="3"/>
  <c r="AM25" i="3"/>
  <c r="Z25" i="3"/>
  <c r="AG25" i="3"/>
  <c r="AM22" i="3"/>
  <c r="AG22" i="3"/>
  <c r="AM19" i="3"/>
  <c r="Z19" i="3"/>
  <c r="AG19" i="3"/>
  <c r="AM16" i="3"/>
  <c r="AG16" i="3"/>
  <c r="AM14" i="3"/>
  <c r="Z14" i="3"/>
  <c r="AG14" i="3"/>
  <c r="AM12" i="3"/>
  <c r="AG12" i="3"/>
  <c r="AM10" i="3"/>
  <c r="Z10" i="3"/>
  <c r="AG10" i="3"/>
  <c r="AM7" i="3"/>
  <c r="AG7" i="3"/>
  <c r="Z5" i="3"/>
  <c r="AG5" i="3"/>
  <c r="AG3" i="3"/>
  <c r="Z31" i="3"/>
  <c r="Z28" i="3"/>
  <c r="Z16" i="3"/>
  <c r="Z7" i="3"/>
  <c r="AI24" i="3"/>
  <c r="AF24" i="3"/>
  <c r="AI41" i="3"/>
  <c r="AF41" i="3"/>
  <c r="AJ41" i="3" s="1"/>
  <c r="AI34" i="3"/>
  <c r="AF34" i="3"/>
  <c r="AI28" i="3"/>
  <c r="AF28" i="3"/>
  <c r="AI22" i="3"/>
  <c r="AF22" i="3"/>
  <c r="AI16" i="3"/>
  <c r="AF12" i="3"/>
  <c r="AI7" i="3"/>
  <c r="AF3" i="3"/>
  <c r="Z35" i="3"/>
  <c r="Z23" i="3"/>
  <c r="Z13" i="3"/>
  <c r="Z4" i="3"/>
  <c r="AM3" i="3"/>
  <c r="AM40" i="3"/>
  <c r="Z40" i="3"/>
  <c r="AG40" i="3"/>
  <c r="AG36" i="3"/>
  <c r="AM41" i="3"/>
  <c r="AM37" i="3"/>
  <c r="Z37" i="3"/>
  <c r="AM34" i="3"/>
  <c r="AM30" i="3"/>
  <c r="Z30" i="3"/>
  <c r="N8" i="3"/>
  <c r="N40" i="3"/>
  <c r="AM39" i="3"/>
  <c r="AL24" i="3"/>
  <c r="N24" i="3"/>
  <c r="Z20" i="3"/>
  <c r="AG20" i="3"/>
  <c r="AJ20" i="3" s="1"/>
  <c r="AL36" i="3"/>
  <c r="N36" i="3"/>
  <c r="AL41" i="3"/>
  <c r="N41" i="3"/>
  <c r="Z38" i="3"/>
  <c r="AG38" i="3"/>
  <c r="N37" i="3"/>
  <c r="Z33" i="3"/>
  <c r="AG33" i="3"/>
  <c r="AL30" i="3"/>
  <c r="Z26" i="3"/>
  <c r="AG26" i="3"/>
  <c r="AJ26" i="3" s="1"/>
  <c r="Z21" i="3"/>
  <c r="AG21" i="3"/>
  <c r="AL19" i="3"/>
  <c r="Z15" i="3"/>
  <c r="AG15" i="3"/>
  <c r="Z11" i="3"/>
  <c r="AL10" i="3"/>
  <c r="Z6" i="3"/>
  <c r="AG6" i="3"/>
  <c r="AM4" i="3"/>
  <c r="AM32" i="3"/>
  <c r="AL31" i="3"/>
  <c r="AM27" i="3"/>
  <c r="Z24" i="3"/>
  <c r="Z34" i="3"/>
  <c r="Z22" i="3"/>
  <c r="Z12" i="3"/>
  <c r="AM18" i="3"/>
  <c r="AF32" i="3"/>
  <c r="AF27" i="3"/>
  <c r="Z29" i="3"/>
  <c r="Z17" i="3"/>
  <c r="Z9" i="3"/>
  <c r="Z27" i="3"/>
  <c r="AM38" i="3"/>
  <c r="AM5" i="3"/>
  <c r="AM31" i="3"/>
  <c r="AL8" i="3"/>
  <c r="N39" i="3"/>
  <c r="N20" i="3"/>
  <c r="N18" i="3"/>
  <c r="N38" i="3"/>
  <c r="N35" i="3"/>
  <c r="N33" i="3"/>
  <c r="N29" i="3"/>
  <c r="N26" i="3"/>
  <c r="N23" i="3"/>
  <c r="N21" i="3"/>
  <c r="AF19" i="3"/>
  <c r="N17" i="3"/>
  <c r="N15" i="3"/>
  <c r="AI14" i="3"/>
  <c r="AF14" i="3"/>
  <c r="N13" i="3"/>
  <c r="N11" i="3"/>
  <c r="AI10" i="3"/>
  <c r="AF10" i="3"/>
  <c r="N9" i="3"/>
  <c r="N6" i="3"/>
  <c r="AI5" i="3"/>
  <c r="AF5" i="3"/>
  <c r="N4" i="3"/>
  <c r="N32" i="3"/>
  <c r="AI31" i="3"/>
  <c r="AF31" i="3"/>
  <c r="N27" i="3"/>
  <c r="Z32" i="3"/>
  <c r="AL34" i="3"/>
  <c r="N34" i="3"/>
  <c r="AM33" i="3"/>
  <c r="N30" i="3"/>
  <c r="AM29" i="3"/>
  <c r="AP29" i="3" s="1"/>
  <c r="AL28" i="3"/>
  <c r="N28" i="3"/>
  <c r="AM26" i="3"/>
  <c r="N25" i="3"/>
  <c r="AM23" i="3"/>
  <c r="AL22" i="3"/>
  <c r="N22" i="3"/>
  <c r="AM21" i="3"/>
  <c r="N19" i="3"/>
  <c r="AM17" i="3"/>
  <c r="AG17" i="3"/>
  <c r="AL16" i="3"/>
  <c r="N16" i="3"/>
  <c r="AM15" i="3"/>
  <c r="N14" i="3"/>
  <c r="AM13" i="3"/>
  <c r="AP13" i="3" s="1"/>
  <c r="AG13" i="3"/>
  <c r="AJ13" i="3" s="1"/>
  <c r="AL12" i="3"/>
  <c r="N12" i="3"/>
  <c r="AM11" i="3"/>
  <c r="N10" i="3"/>
  <c r="AM9" i="3"/>
  <c r="AG9" i="3"/>
  <c r="AL7" i="3"/>
  <c r="N7" i="3"/>
  <c r="AM6" i="3"/>
  <c r="N5" i="3"/>
  <c r="AG4" i="3"/>
  <c r="AJ4" i="3" s="1"/>
  <c r="AL3" i="3"/>
  <c r="N3" i="3"/>
  <c r="N31" i="3"/>
  <c r="AG27" i="3"/>
  <c r="AG8" i="3"/>
  <c r="AP8" i="4" l="1"/>
  <c r="AP36" i="4"/>
  <c r="AJ21" i="4"/>
  <c r="AJ33" i="4"/>
  <c r="AJ13" i="4"/>
  <c r="AJ11" i="4"/>
  <c r="AJ16" i="4"/>
  <c r="AJ37" i="4"/>
  <c r="AP31" i="4"/>
  <c r="AP20" i="4"/>
  <c r="AJ24" i="4"/>
  <c r="AJ4" i="4"/>
  <c r="AJ8" i="4"/>
  <c r="AJ17" i="4"/>
  <c r="AP6" i="4"/>
  <c r="AP13" i="4"/>
  <c r="AP9" i="4"/>
  <c r="AJ23" i="4"/>
  <c r="AJ29" i="4"/>
  <c r="AP27" i="4"/>
  <c r="AJ32" i="4"/>
  <c r="AJ27" i="4"/>
  <c r="AJ6" i="4"/>
  <c r="AJ9" i="4"/>
  <c r="AJ15" i="4"/>
  <c r="AP4" i="4"/>
  <c r="AP10" i="4"/>
  <c r="AP12" i="4"/>
  <c r="AP14" i="4"/>
  <c r="AP15" i="4"/>
  <c r="AP19" i="4"/>
  <c r="AP21" i="4"/>
  <c r="AP25" i="4"/>
  <c r="AP26" i="4"/>
  <c r="AP30" i="4"/>
  <c r="AP33" i="4"/>
  <c r="AJ20" i="4"/>
  <c r="AJ39" i="4"/>
  <c r="AP32" i="4"/>
  <c r="AJ3" i="4"/>
  <c r="AP5" i="4"/>
  <c r="AP7" i="4"/>
  <c r="AP16" i="4"/>
  <c r="AP22" i="4"/>
  <c r="AP28" i="4"/>
  <c r="AJ18" i="4"/>
  <c r="AP39" i="4"/>
  <c r="AJ22" i="4"/>
  <c r="AP34" i="4"/>
  <c r="AJ5" i="4"/>
  <c r="AJ12" i="4"/>
  <c r="AJ35" i="4"/>
  <c r="AP11" i="4"/>
  <c r="AP35" i="4"/>
  <c r="AP38" i="4"/>
  <c r="AP18" i="4"/>
  <c r="AP40" i="4"/>
  <c r="AJ14" i="4"/>
  <c r="AJ34" i="4"/>
  <c r="AJ31" i="4"/>
  <c r="AJ41" i="4"/>
  <c r="AP23" i="4"/>
  <c r="AP29" i="4"/>
  <c r="AP37" i="4"/>
  <c r="AP41" i="4"/>
  <c r="AP24" i="4"/>
  <c r="AP3" i="4"/>
  <c r="AJ10" i="4"/>
  <c r="AJ36" i="4"/>
  <c r="AJ28" i="4"/>
  <c r="AJ19" i="4"/>
  <c r="AJ30" i="4"/>
  <c r="AJ25" i="4"/>
  <c r="AP23" i="3"/>
  <c r="AJ33" i="3"/>
  <c r="AJ38" i="3"/>
  <c r="AJ29" i="3"/>
  <c r="AP7" i="3"/>
  <c r="AP16" i="3"/>
  <c r="AP21" i="3"/>
  <c r="AP34" i="3"/>
  <c r="AP8" i="3"/>
  <c r="AJ6" i="3"/>
  <c r="AJ15" i="3"/>
  <c r="AP15" i="3"/>
  <c r="AP18" i="3"/>
  <c r="AJ9" i="3"/>
  <c r="AJ17" i="3"/>
  <c r="AJ21" i="3"/>
  <c r="AP36" i="3"/>
  <c r="AJ11" i="3"/>
  <c r="AJ35" i="3"/>
  <c r="AP41" i="3"/>
  <c r="AP40" i="3"/>
  <c r="AP38" i="3"/>
  <c r="AJ14" i="3"/>
  <c r="AP5" i="3"/>
  <c r="AP37" i="3"/>
  <c r="AJ25" i="3"/>
  <c r="AP9" i="3"/>
  <c r="AP17" i="3"/>
  <c r="AJ27" i="3"/>
  <c r="AJ36" i="3"/>
  <c r="AJ16" i="3"/>
  <c r="AP4" i="3"/>
  <c r="AP6" i="3"/>
  <c r="AP14" i="3"/>
  <c r="AP26" i="3"/>
  <c r="AP33" i="3"/>
  <c r="AP35" i="3"/>
  <c r="AP20" i="3"/>
  <c r="AJ19" i="3"/>
  <c r="AJ40" i="3"/>
  <c r="AJ3" i="3"/>
  <c r="AJ22" i="3"/>
  <c r="AJ34" i="3"/>
  <c r="AJ24" i="3"/>
  <c r="AP25" i="3"/>
  <c r="AP11" i="3"/>
  <c r="AJ32" i="3"/>
  <c r="AP19" i="3"/>
  <c r="AP39" i="3"/>
  <c r="AJ8" i="3"/>
  <c r="AP3" i="3"/>
  <c r="AJ31" i="3"/>
  <c r="AP12" i="3"/>
  <c r="AP24" i="3"/>
  <c r="AJ12" i="3"/>
  <c r="AJ28" i="3"/>
  <c r="AJ7" i="3"/>
  <c r="AJ30" i="3"/>
  <c r="AP22" i="3"/>
  <c r="AJ5" i="3"/>
  <c r="AJ10" i="3"/>
  <c r="AP10" i="3"/>
  <c r="AP30" i="3"/>
  <c r="AJ37" i="3"/>
  <c r="AP31" i="3"/>
  <c r="AP28" i="3"/>
</calcChain>
</file>

<file path=xl/sharedStrings.xml><?xml version="1.0" encoding="utf-8"?>
<sst xmlns="http://schemas.openxmlformats.org/spreadsheetml/2006/main" count="1147" uniqueCount="441">
  <si>
    <t>beis</t>
  </si>
  <si>
    <t>c1c2rail</t>
  </si>
  <si>
    <t>c3marine</t>
  </si>
  <si>
    <t>nonpt</t>
  </si>
  <si>
    <t>nonroad</t>
  </si>
  <si>
    <t>np_oilgas</t>
  </si>
  <si>
    <t>onroad</t>
  </si>
  <si>
    <t>ptegu</t>
  </si>
  <si>
    <t>ptfire</t>
  </si>
  <si>
    <t>ptnonegu</t>
  </si>
  <si>
    <t>rwc</t>
  </si>
  <si>
    <t>fips</t>
  </si>
  <si>
    <t>county</t>
  </si>
  <si>
    <t>Appling Co</t>
  </si>
  <si>
    <t>Atkinson Co</t>
  </si>
  <si>
    <t>Bacon Co</t>
  </si>
  <si>
    <t>Baker Co</t>
  </si>
  <si>
    <t>Baldwin Co</t>
  </si>
  <si>
    <t>Banks Co</t>
  </si>
  <si>
    <t>Barrow Co</t>
  </si>
  <si>
    <t>Bartow Co</t>
  </si>
  <si>
    <t>Ben Hill Co</t>
  </si>
  <si>
    <t>Berrien Co</t>
  </si>
  <si>
    <t>Bibb Co</t>
  </si>
  <si>
    <t>Bleckley Co</t>
  </si>
  <si>
    <t>Brantley Co</t>
  </si>
  <si>
    <t>Brooks Co</t>
  </si>
  <si>
    <t>Bryan Co</t>
  </si>
  <si>
    <t>Bulloch Co</t>
  </si>
  <si>
    <t>Burke Co</t>
  </si>
  <si>
    <t>Butts Co</t>
  </si>
  <si>
    <t>Calhoun Co</t>
  </si>
  <si>
    <t>Camden Co</t>
  </si>
  <si>
    <t>Candler Co</t>
  </si>
  <si>
    <t>Carroll Co</t>
  </si>
  <si>
    <t>Catoosa Co</t>
  </si>
  <si>
    <t>Charlton Co</t>
  </si>
  <si>
    <t>Chatham Co</t>
  </si>
  <si>
    <t>Chattahoochee Co</t>
  </si>
  <si>
    <t>Chattooga Co</t>
  </si>
  <si>
    <t>Cherokee Co</t>
  </si>
  <si>
    <t>Clarke Co</t>
  </si>
  <si>
    <t>Clay Co</t>
  </si>
  <si>
    <t>Clayton Co</t>
  </si>
  <si>
    <t>Clinch Co</t>
  </si>
  <si>
    <t>Cobb Co</t>
  </si>
  <si>
    <t>Coffee Co</t>
  </si>
  <si>
    <t>Colquitt Co</t>
  </si>
  <si>
    <t>Columbia Co</t>
  </si>
  <si>
    <t>Cook Co</t>
  </si>
  <si>
    <t>Coweta Co</t>
  </si>
  <si>
    <t>Crawford Co</t>
  </si>
  <si>
    <t>Crisp Co</t>
  </si>
  <si>
    <t>Dade Co</t>
  </si>
  <si>
    <t>Dawson Co</t>
  </si>
  <si>
    <t>Decatur Co</t>
  </si>
  <si>
    <t>De Kalb Co</t>
  </si>
  <si>
    <t>Dodge Co</t>
  </si>
  <si>
    <t>Dooly Co</t>
  </si>
  <si>
    <t>Dougherty Co</t>
  </si>
  <si>
    <t>Douglas Co</t>
  </si>
  <si>
    <t>Early Co</t>
  </si>
  <si>
    <t>Echols Co</t>
  </si>
  <si>
    <t>Effingham Co</t>
  </si>
  <si>
    <t>Elbert Co</t>
  </si>
  <si>
    <t>Emanuel Co</t>
  </si>
  <si>
    <t>Evans Co</t>
  </si>
  <si>
    <t>Fannin Co</t>
  </si>
  <si>
    <t>Fayette Co</t>
  </si>
  <si>
    <t>Floyd Co</t>
  </si>
  <si>
    <t>Forsyth Co</t>
  </si>
  <si>
    <t>Franklin Co</t>
  </si>
  <si>
    <t>Fulton Co</t>
  </si>
  <si>
    <t>Gilmer Co</t>
  </si>
  <si>
    <t>Glascock Co</t>
  </si>
  <si>
    <t>Glynn Co</t>
  </si>
  <si>
    <t>Gordon Co</t>
  </si>
  <si>
    <t>Grady Co</t>
  </si>
  <si>
    <t>Greene Co</t>
  </si>
  <si>
    <t>Gwinnett Co</t>
  </si>
  <si>
    <t>Habersham Co</t>
  </si>
  <si>
    <t>Hall Co</t>
  </si>
  <si>
    <t>Hancock Co</t>
  </si>
  <si>
    <t>Haralson Co</t>
  </si>
  <si>
    <t>Harris Co</t>
  </si>
  <si>
    <t>Hart Co</t>
  </si>
  <si>
    <t>Heard Co</t>
  </si>
  <si>
    <t>Henry Co</t>
  </si>
  <si>
    <t>Houston Co</t>
  </si>
  <si>
    <t>Irwin Co</t>
  </si>
  <si>
    <t>Jackson Co</t>
  </si>
  <si>
    <t>Jasper Co</t>
  </si>
  <si>
    <t>Jeff Davis Co</t>
  </si>
  <si>
    <t>Jefferson Co</t>
  </si>
  <si>
    <t>Jenkins Co</t>
  </si>
  <si>
    <t>Johnson Co</t>
  </si>
  <si>
    <t>Jones Co</t>
  </si>
  <si>
    <t>Lamar Co</t>
  </si>
  <si>
    <t>Lanier Co</t>
  </si>
  <si>
    <t>Laurens Co</t>
  </si>
  <si>
    <t>Lee Co</t>
  </si>
  <si>
    <t>Liberty Co</t>
  </si>
  <si>
    <t>Lincoln Co</t>
  </si>
  <si>
    <t>Long Co</t>
  </si>
  <si>
    <t>Lowndes Co</t>
  </si>
  <si>
    <t>Lumpkin Co</t>
  </si>
  <si>
    <t>Mc Duffie Co</t>
  </si>
  <si>
    <t>Mc Intosh Co</t>
  </si>
  <si>
    <t>Macon Co</t>
  </si>
  <si>
    <t>Madison Co</t>
  </si>
  <si>
    <t>Marion Co</t>
  </si>
  <si>
    <t>Meriwether Co</t>
  </si>
  <si>
    <t>Miller Co</t>
  </si>
  <si>
    <t>Mitchell Co</t>
  </si>
  <si>
    <t>Monroe Co</t>
  </si>
  <si>
    <t>Montgomery Co</t>
  </si>
  <si>
    <t>Morgan Co</t>
  </si>
  <si>
    <t>Murray Co</t>
  </si>
  <si>
    <t>Muscogee Co</t>
  </si>
  <si>
    <t>Newton Co</t>
  </si>
  <si>
    <t>Oconee Co</t>
  </si>
  <si>
    <t>Oglethorpe Co</t>
  </si>
  <si>
    <t>Paulding Co</t>
  </si>
  <si>
    <t>Peach Co</t>
  </si>
  <si>
    <t>Pickens Co</t>
  </si>
  <si>
    <t>Pierce Co</t>
  </si>
  <si>
    <t>Pike Co</t>
  </si>
  <si>
    <t>Polk Co</t>
  </si>
  <si>
    <t>Pulaski Co</t>
  </si>
  <si>
    <t>Putnam Co</t>
  </si>
  <si>
    <t>Quitman Co</t>
  </si>
  <si>
    <t>Rabun Co</t>
  </si>
  <si>
    <t>Randolph Co</t>
  </si>
  <si>
    <t>Richmond Co</t>
  </si>
  <si>
    <t>Rockdale Co</t>
  </si>
  <si>
    <t>Schley Co</t>
  </si>
  <si>
    <t>Screven Co</t>
  </si>
  <si>
    <t>Seminole Co</t>
  </si>
  <si>
    <t>Spalding Co</t>
  </si>
  <si>
    <t>Stephens Co</t>
  </si>
  <si>
    <t>Stewart Co</t>
  </si>
  <si>
    <t>Sumter Co</t>
  </si>
  <si>
    <t>Talbot Co</t>
  </si>
  <si>
    <t>Taliaferro Co</t>
  </si>
  <si>
    <t>Tattnall Co</t>
  </si>
  <si>
    <t>Taylor Co</t>
  </si>
  <si>
    <t>Telfair Co</t>
  </si>
  <si>
    <t>Terrell Co</t>
  </si>
  <si>
    <t>Thomas Co</t>
  </si>
  <si>
    <t>Tift Co</t>
  </si>
  <si>
    <t>Toombs Co</t>
  </si>
  <si>
    <t>Towns Co</t>
  </si>
  <si>
    <t>Treutlen Co</t>
  </si>
  <si>
    <t>Troup Co</t>
  </si>
  <si>
    <t>Turner Co</t>
  </si>
  <si>
    <t>Twiggs Co</t>
  </si>
  <si>
    <t>Union Co</t>
  </si>
  <si>
    <t>Upson Co</t>
  </si>
  <si>
    <t>Walker Co</t>
  </si>
  <si>
    <t>Walton Co</t>
  </si>
  <si>
    <t>Ware Co</t>
  </si>
  <si>
    <t>Warren Co</t>
  </si>
  <si>
    <t>Washington Co</t>
  </si>
  <si>
    <t>Wayne Co</t>
  </si>
  <si>
    <t>Webster Co</t>
  </si>
  <si>
    <t>Wheeler Co</t>
  </si>
  <si>
    <t>White Co</t>
  </si>
  <si>
    <t>Whitfield Co</t>
  </si>
  <si>
    <t>Wilcox Co</t>
  </si>
  <si>
    <t>Wilkes Co</t>
  </si>
  <si>
    <t>Wilkinson Co</t>
  </si>
  <si>
    <t>Worth Co</t>
  </si>
  <si>
    <t>Clarke</t>
  </si>
  <si>
    <t>Madison</t>
  </si>
  <si>
    <t>Oconee</t>
  </si>
  <si>
    <t>Oglethorpe</t>
  </si>
  <si>
    <t>Barrow</t>
  </si>
  <si>
    <t>Bartow</t>
  </si>
  <si>
    <t>Butts</t>
  </si>
  <si>
    <t>Carroll</t>
  </si>
  <si>
    <t>Cherokee</t>
  </si>
  <si>
    <t>Clayton</t>
  </si>
  <si>
    <t>Cobb</t>
  </si>
  <si>
    <t>Coweta</t>
  </si>
  <si>
    <t>Dawson</t>
  </si>
  <si>
    <t>DeKalb</t>
  </si>
  <si>
    <t>Douglas</t>
  </si>
  <si>
    <t>Fayette</t>
  </si>
  <si>
    <t>Forsyth</t>
  </si>
  <si>
    <t>Fulton</t>
  </si>
  <si>
    <t>Gwinnett</t>
  </si>
  <si>
    <t>Haralson</t>
  </si>
  <si>
    <t>Heard</t>
  </si>
  <si>
    <t>Henry</t>
  </si>
  <si>
    <t>Jasper</t>
  </si>
  <si>
    <t>Lamar</t>
  </si>
  <si>
    <t>Meriwether</t>
  </si>
  <si>
    <t>Morgan</t>
  </si>
  <si>
    <t>Newton</t>
  </si>
  <si>
    <t>Paulding</t>
  </si>
  <si>
    <t>Pickens</t>
  </si>
  <si>
    <t>Pike</t>
  </si>
  <si>
    <t>Rockdale</t>
  </si>
  <si>
    <t>Spalding</t>
  </si>
  <si>
    <t>Walton</t>
  </si>
  <si>
    <t>Gordon</t>
  </si>
  <si>
    <t>Polk</t>
  </si>
  <si>
    <t>Hall</t>
  </si>
  <si>
    <t>Jackson</t>
  </si>
  <si>
    <t>Troup</t>
  </si>
  <si>
    <t>Upson</t>
  </si>
  <si>
    <t>13059</t>
  </si>
  <si>
    <t>13195</t>
  </si>
  <si>
    <t>13219</t>
  </si>
  <si>
    <t>13221</t>
  </si>
  <si>
    <t>13013</t>
  </si>
  <si>
    <t>13015</t>
  </si>
  <si>
    <t>13035</t>
  </si>
  <si>
    <t>13045</t>
  </si>
  <si>
    <t>13057</t>
  </si>
  <si>
    <t>13063</t>
  </si>
  <si>
    <t>13067</t>
  </si>
  <si>
    <t>13077</t>
  </si>
  <si>
    <t>13085</t>
  </si>
  <si>
    <t>13089</t>
  </si>
  <si>
    <t>13097</t>
  </si>
  <si>
    <t>13113</t>
  </si>
  <si>
    <t>13117</t>
  </si>
  <si>
    <t>13121</t>
  </si>
  <si>
    <t>13135</t>
  </si>
  <si>
    <t>13143</t>
  </si>
  <si>
    <t>13149</t>
  </si>
  <si>
    <t>13151</t>
  </si>
  <si>
    <t>13159</t>
  </si>
  <si>
    <t>13171</t>
  </si>
  <si>
    <t>13199</t>
  </si>
  <si>
    <t>13211</t>
  </si>
  <si>
    <t>13217</t>
  </si>
  <si>
    <t>13223</t>
  </si>
  <si>
    <t>13227</t>
  </si>
  <si>
    <t>13231</t>
  </si>
  <si>
    <t>13247</t>
  </si>
  <si>
    <t>13255</t>
  </si>
  <si>
    <t>13297</t>
  </si>
  <si>
    <t>13129</t>
  </si>
  <si>
    <t>13233</t>
  </si>
  <si>
    <t>13139</t>
  </si>
  <si>
    <t>13157</t>
  </si>
  <si>
    <t>13285</t>
  </si>
  <si>
    <t>13293</t>
  </si>
  <si>
    <t>County</t>
  </si>
  <si>
    <t>FIPs</t>
  </si>
  <si>
    <t>13001</t>
  </si>
  <si>
    <t>13003</t>
  </si>
  <si>
    <t>13005</t>
  </si>
  <si>
    <t>13007</t>
  </si>
  <si>
    <t>13009</t>
  </si>
  <si>
    <t>13011</t>
  </si>
  <si>
    <t>13017</t>
  </si>
  <si>
    <t>13019</t>
  </si>
  <si>
    <t>13021</t>
  </si>
  <si>
    <t>13023</t>
  </si>
  <si>
    <t>13025</t>
  </si>
  <si>
    <t>13027</t>
  </si>
  <si>
    <t>13029</t>
  </si>
  <si>
    <t>13031</t>
  </si>
  <si>
    <t>13033</t>
  </si>
  <si>
    <t>13037</t>
  </si>
  <si>
    <t>13039</t>
  </si>
  <si>
    <t>13043</t>
  </si>
  <si>
    <t>13047</t>
  </si>
  <si>
    <t>13049</t>
  </si>
  <si>
    <t>13051</t>
  </si>
  <si>
    <t>13053</t>
  </si>
  <si>
    <t>13055</t>
  </si>
  <si>
    <t>13061</t>
  </si>
  <si>
    <t>13065</t>
  </si>
  <si>
    <t>13069</t>
  </si>
  <si>
    <t>13071</t>
  </si>
  <si>
    <t>13073</t>
  </si>
  <si>
    <t>13075</t>
  </si>
  <si>
    <t>13079</t>
  </si>
  <si>
    <t>13081</t>
  </si>
  <si>
    <t>13083</t>
  </si>
  <si>
    <t>13087</t>
  </si>
  <si>
    <t>13091</t>
  </si>
  <si>
    <t>13093</t>
  </si>
  <si>
    <t>13095</t>
  </si>
  <si>
    <t>13099</t>
  </si>
  <si>
    <t>13101</t>
  </si>
  <si>
    <t>13103</t>
  </si>
  <si>
    <t>13105</t>
  </si>
  <si>
    <t>13107</t>
  </si>
  <si>
    <t>13109</t>
  </si>
  <si>
    <t>13111</t>
  </si>
  <si>
    <t>13115</t>
  </si>
  <si>
    <t>13119</t>
  </si>
  <si>
    <t>13123</t>
  </si>
  <si>
    <t>13125</t>
  </si>
  <si>
    <t>13127</t>
  </si>
  <si>
    <t>13131</t>
  </si>
  <si>
    <t>13133</t>
  </si>
  <si>
    <t>13137</t>
  </si>
  <si>
    <t>13141</t>
  </si>
  <si>
    <t>13145</t>
  </si>
  <si>
    <t>13147</t>
  </si>
  <si>
    <t>13153</t>
  </si>
  <si>
    <t>13155</t>
  </si>
  <si>
    <t>13161</t>
  </si>
  <si>
    <t>13163</t>
  </si>
  <si>
    <t>13165</t>
  </si>
  <si>
    <t>13167</t>
  </si>
  <si>
    <t>13169</t>
  </si>
  <si>
    <t>13173</t>
  </si>
  <si>
    <t>13175</t>
  </si>
  <si>
    <t>13177</t>
  </si>
  <si>
    <t>13179</t>
  </si>
  <si>
    <t>13181</t>
  </si>
  <si>
    <t>13183</t>
  </si>
  <si>
    <t>13185</t>
  </si>
  <si>
    <t>13187</t>
  </si>
  <si>
    <t>13189</t>
  </si>
  <si>
    <t>13191</t>
  </si>
  <si>
    <t>13193</t>
  </si>
  <si>
    <t>13197</t>
  </si>
  <si>
    <t>13201</t>
  </si>
  <si>
    <t>13205</t>
  </si>
  <si>
    <t>13207</t>
  </si>
  <si>
    <t>13209</t>
  </si>
  <si>
    <t>13213</t>
  </si>
  <si>
    <t>13215</t>
  </si>
  <si>
    <t>13225</t>
  </si>
  <si>
    <t>13229</t>
  </si>
  <si>
    <t>13235</t>
  </si>
  <si>
    <t>13237</t>
  </si>
  <si>
    <t>13239</t>
  </si>
  <si>
    <t>13241</t>
  </si>
  <si>
    <t>13243</t>
  </si>
  <si>
    <t>13245</t>
  </si>
  <si>
    <t>13249</t>
  </si>
  <si>
    <t>13251</t>
  </si>
  <si>
    <t>13253</t>
  </si>
  <si>
    <t>13257</t>
  </si>
  <si>
    <t>13259</t>
  </si>
  <si>
    <t>13261</t>
  </si>
  <si>
    <t>13263</t>
  </si>
  <si>
    <t>13265</t>
  </si>
  <si>
    <t>13267</t>
  </si>
  <si>
    <t>13269</t>
  </si>
  <si>
    <t>13271</t>
  </si>
  <si>
    <t>13273</t>
  </si>
  <si>
    <t>13275</t>
  </si>
  <si>
    <t>13277</t>
  </si>
  <si>
    <t>13279</t>
  </si>
  <si>
    <t>13281</t>
  </si>
  <si>
    <t>13283</t>
  </si>
  <si>
    <t>13287</t>
  </si>
  <si>
    <t>13289</t>
  </si>
  <si>
    <t>13291</t>
  </si>
  <si>
    <t>13295</t>
  </si>
  <si>
    <t>13299</t>
  </si>
  <si>
    <t>13301</t>
  </si>
  <si>
    <t>13303</t>
  </si>
  <si>
    <t>13305</t>
  </si>
  <si>
    <t>13307</t>
  </si>
  <si>
    <t>13309</t>
  </si>
  <si>
    <t>13311</t>
  </si>
  <si>
    <t>13313</t>
  </si>
  <si>
    <t>13315</t>
  </si>
  <si>
    <t>13317</t>
  </si>
  <si>
    <t>13319</t>
  </si>
  <si>
    <t>13321</t>
  </si>
  <si>
    <t>Point</t>
  </si>
  <si>
    <t>Nonpoint</t>
  </si>
  <si>
    <t>Onroad</t>
  </si>
  <si>
    <t>Nonroad</t>
  </si>
  <si>
    <t>Fires</t>
  </si>
  <si>
    <t>Total</t>
  </si>
  <si>
    <t>total</t>
  </si>
  <si>
    <t>Data source: 2011ed_2018ed_2011eh_2017eh_county_annual_totals.xlsx</t>
  </si>
  <si>
    <t>From EPA Table</t>
  </si>
  <si>
    <t>Ratio</t>
  </si>
  <si>
    <t>2017 SEMAP Emissions</t>
  </si>
  <si>
    <t>State</t>
  </si>
  <si>
    <t>Plant</t>
  </si>
  <si>
    <t>ORIS ID</t>
  </si>
  <si>
    <t>BOILER ID</t>
  </si>
  <si>
    <t>Action</t>
  </si>
  <si>
    <t>Approach</t>
  </si>
  <si>
    <t>Inventory Year</t>
  </si>
  <si>
    <t>CO Emissions</t>
  </si>
  <si>
    <t>NH3 Emissions</t>
  </si>
  <si>
    <t>NOx Emissions</t>
  </si>
  <si>
    <t>PM10 Emissions</t>
  </si>
  <si>
    <t>PM2.5 Emissions</t>
  </si>
  <si>
    <t>SO2 Emissions</t>
  </si>
  <si>
    <t>VOC Emissions</t>
  </si>
  <si>
    <t>CO Ratio</t>
  </si>
  <si>
    <t>NH3 Ratio</t>
  </si>
  <si>
    <t>NOx Ratio</t>
  </si>
  <si>
    <t>PM10 Ratio</t>
  </si>
  <si>
    <t>PM2.5 Ratio</t>
  </si>
  <si>
    <t>SO2 Ratio</t>
  </si>
  <si>
    <t>VOC Ratio</t>
  </si>
  <si>
    <t>GA</t>
  </si>
  <si>
    <t>Plant Bowen</t>
  </si>
  <si>
    <t>1BLR</t>
  </si>
  <si>
    <t>Use GAEPD's submission for 2017 emissions</t>
  </si>
  <si>
    <t>Scale 2017 emissions</t>
  </si>
  <si>
    <t>2BLR</t>
  </si>
  <si>
    <t>3BLR</t>
  </si>
  <si>
    <t>4BLR</t>
  </si>
  <si>
    <t>Plant Hammond</t>
  </si>
  <si>
    <t>Plant Wansley</t>
  </si>
  <si>
    <t>Plant Scherer</t>
  </si>
  <si>
    <t>Plant Yates</t>
  </si>
  <si>
    <t>Y6BR</t>
  </si>
  <si>
    <t>Scale 2011 emissions</t>
  </si>
  <si>
    <t>Y7BR</t>
  </si>
  <si>
    <t>Plant McIntosh</t>
  </si>
  <si>
    <t>Mid-Georgia Co-gen</t>
  </si>
  <si>
    <t>ST1</t>
  </si>
  <si>
    <t>01500011</t>
  </si>
  <si>
    <t>11500003</t>
  </si>
  <si>
    <t>14900001</t>
  </si>
  <si>
    <t>10300003</t>
  </si>
  <si>
    <t>20700008</t>
  </si>
  <si>
    <t>15300042</t>
  </si>
  <si>
    <t>07700001</t>
  </si>
  <si>
    <t>EPA_2017</t>
  </si>
  <si>
    <t>GA_2017</t>
  </si>
  <si>
    <t>NOx</t>
  </si>
  <si>
    <t>VOC</t>
  </si>
  <si>
    <t>ptegu_GA</t>
  </si>
  <si>
    <t>ptegu_EPA</t>
  </si>
  <si>
    <t>2017_with updated EGU</t>
  </si>
  <si>
    <t>FIPS</t>
  </si>
  <si>
    <t>2011, 2014 and 2017 NOx emissions from EPA SMOKE-MOVES modeling</t>
  </si>
  <si>
    <t>2014 (%)</t>
  </si>
  <si>
    <t>2017 (%)</t>
  </si>
  <si>
    <t>TOTAL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</si>
</sst>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0" fillId="0" borderId="0" xfId="0" applyFont="1"/>
    <xf numFmtId="49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2" fontId="2" fillId="3" borderId="0" xfId="2" applyNumberFormat="1" applyAlignment="1">
      <alignment horizontal="center" vertical="center" wrapText="1"/>
    </xf>
    <xf numFmtId="2" fontId="1" fillId="2" borderId="1" xfId="1" applyNumberFormat="1" applyBorder="1" applyAlignment="1">
      <alignment horizontal="center" vertical="center" wrapText="1"/>
    </xf>
    <xf numFmtId="2" fontId="3" fillId="4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justify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164" fontId="0" fillId="0" borderId="0" xfId="0" applyNumberFormat="1" applyFont="1"/>
    <xf numFmtId="2" fontId="0" fillId="0" borderId="0" xfId="0" applyNumberFormat="1" applyFont="1" applyAlignment="1">
      <alignment horizontal="center" vertical="top"/>
    </xf>
    <xf numFmtId="0" fontId="0" fillId="0" borderId="0" xfId="0" applyFont="1" applyAlignment="1">
      <alignment vertical="top"/>
    </xf>
    <xf numFmtId="2" fontId="0" fillId="5" borderId="0" xfId="0" applyNumberFormat="1" applyFont="1" applyFill="1" applyAlignment="1">
      <alignment horizontal="center" vertical="top"/>
    </xf>
    <xf numFmtId="164" fontId="0" fillId="5" borderId="0" xfId="0" applyNumberFormat="1" applyFont="1" applyFill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6" borderId="3" xfId="0" applyFill="1" applyBorder="1"/>
    <xf numFmtId="1" fontId="0" fillId="6" borderId="3" xfId="0" applyNumberFormat="1" applyFill="1" applyBorder="1"/>
    <xf numFmtId="0" fontId="0" fillId="0" borderId="3" xfId="0" applyBorder="1"/>
    <xf numFmtId="3" fontId="0" fillId="0" borderId="3" xfId="0" applyNumberFormat="1" applyBorder="1"/>
    <xf numFmtId="10" fontId="0" fillId="0" borderId="3" xfId="0" applyNumberFormat="1" applyBorder="1" applyAlignment="1">
      <alignment horizontal="center"/>
    </xf>
    <xf numFmtId="0" fontId="0" fillId="6" borderId="3" xfId="0" applyFill="1" applyBorder="1" applyAlignment="1">
      <alignment horizontal="center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4.4" x14ac:dyDescent="0.3"/>
  <sheetData>
    <row r="1" spans="1:1" x14ac:dyDescent="0.25">
      <c r="A1" t="s">
        <v>379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J9" sqref="J9"/>
    </sheetView>
  </sheetViews>
  <sheetFormatPr defaultRowHeight="14.4" x14ac:dyDescent="0.3"/>
  <cols>
    <col min="1" max="1" width="6" bestFit="1" customWidth="1"/>
    <col min="2" max="2" width="11.5546875" bestFit="1" customWidth="1"/>
    <col min="3" max="3" width="8.77734375" style="1" customWidth="1"/>
    <col min="4" max="4" width="10.44140625" style="1" customWidth="1"/>
    <col min="5" max="5" width="9.5546875" style="1" customWidth="1"/>
    <col min="6" max="7" width="8.88671875" style="21"/>
    <col min="8" max="8" width="9.5546875" style="21" customWidth="1"/>
  </cols>
  <sheetData>
    <row r="1" spans="1:8" x14ac:dyDescent="0.25">
      <c r="A1" t="s">
        <v>437</v>
      </c>
    </row>
    <row r="2" spans="1:8" x14ac:dyDescent="0.25">
      <c r="A2" s="25" t="s">
        <v>436</v>
      </c>
      <c r="B2" s="25" t="s">
        <v>250</v>
      </c>
      <c r="C2" s="26">
        <v>2011</v>
      </c>
      <c r="D2" s="26">
        <v>2014</v>
      </c>
      <c r="E2" s="26">
        <v>2017</v>
      </c>
      <c r="F2" s="30" t="s">
        <v>438</v>
      </c>
      <c r="G2" s="30" t="s">
        <v>439</v>
      </c>
      <c r="H2" s="30" t="s">
        <v>440</v>
      </c>
    </row>
    <row r="3" spans="1:8" x14ac:dyDescent="0.25">
      <c r="A3" s="27">
        <v>13013</v>
      </c>
      <c r="B3" s="27" t="s">
        <v>176</v>
      </c>
      <c r="C3" s="28">
        <v>1640.8195547</v>
      </c>
      <c r="D3" s="28">
        <v>1608.9677160000001</v>
      </c>
      <c r="E3" s="28">
        <v>828.98711244000003</v>
      </c>
      <c r="F3" s="29">
        <f>(C3-D3)/C3</f>
        <v>1.9412152060696013E-2</v>
      </c>
      <c r="G3" s="29">
        <f>(D3-E3)/D3</f>
        <v>0.48477082280997119</v>
      </c>
      <c r="H3" s="29">
        <f>(C3-E3)/C3</f>
        <v>0.49477252994369131</v>
      </c>
    </row>
    <row r="4" spans="1:8" x14ac:dyDescent="0.25">
      <c r="A4" s="27">
        <v>13015</v>
      </c>
      <c r="B4" s="27" t="s">
        <v>177</v>
      </c>
      <c r="C4" s="28">
        <v>4372.1676520000001</v>
      </c>
      <c r="D4" s="28">
        <v>4320.518564</v>
      </c>
      <c r="E4" s="28">
        <v>2482.7050528999998</v>
      </c>
      <c r="F4" s="29">
        <f t="shared" ref="F4:F42" si="0">(C4-D4)/C4</f>
        <v>1.181315359130243E-2</v>
      </c>
      <c r="G4" s="29">
        <f t="shared" ref="G4:G42" si="1">(D4-E4)/D4</f>
        <v>0.4253687338397929</v>
      </c>
      <c r="H4" s="29">
        <f t="shared" ref="H4:H42" si="2">(C4-E4)/C4</f>
        <v>0.43215694124530801</v>
      </c>
    </row>
    <row r="5" spans="1:8" x14ac:dyDescent="0.25">
      <c r="A5" s="27">
        <v>13035</v>
      </c>
      <c r="B5" s="27" t="s">
        <v>178</v>
      </c>
      <c r="C5" s="28">
        <v>1388.6775511000001</v>
      </c>
      <c r="D5" s="28">
        <v>1003.338936</v>
      </c>
      <c r="E5" s="28">
        <v>902.10149494999996</v>
      </c>
      <c r="F5" s="29">
        <f t="shared" si="0"/>
        <v>0.27748602603589684</v>
      </c>
      <c r="G5" s="29">
        <f t="shared" si="1"/>
        <v>0.10090054060256268</v>
      </c>
      <c r="H5" s="29">
        <f t="shared" si="2"/>
        <v>0.35038807660178073</v>
      </c>
    </row>
    <row r="6" spans="1:8" x14ac:dyDescent="0.25">
      <c r="A6" s="27">
        <v>13045</v>
      </c>
      <c r="B6" s="27" t="s">
        <v>179</v>
      </c>
      <c r="C6" s="28">
        <v>3429.1870764</v>
      </c>
      <c r="D6" s="28">
        <v>3357.5905360000002</v>
      </c>
      <c r="E6" s="28">
        <v>1938.0666243999999</v>
      </c>
      <c r="F6" s="29">
        <f t="shared" si="0"/>
        <v>2.0878575243892129E-2</v>
      </c>
      <c r="G6" s="29">
        <f t="shared" si="1"/>
        <v>0.42278053156866541</v>
      </c>
      <c r="H6" s="29">
        <f t="shared" si="2"/>
        <v>0.43483205167254846</v>
      </c>
    </row>
    <row r="7" spans="1:8" x14ac:dyDescent="0.25">
      <c r="A7" s="27">
        <v>13057</v>
      </c>
      <c r="B7" s="27" t="s">
        <v>180</v>
      </c>
      <c r="C7" s="28">
        <v>2888.1969822999999</v>
      </c>
      <c r="D7" s="28">
        <v>2532.6599670000001</v>
      </c>
      <c r="E7" s="28">
        <v>1623.644875</v>
      </c>
      <c r="F7" s="29">
        <f t="shared" si="0"/>
        <v>0.12309998849762316</v>
      </c>
      <c r="G7" s="29">
        <f t="shared" si="1"/>
        <v>0.35891714791731461</v>
      </c>
      <c r="H7" s="29">
        <f t="shared" si="2"/>
        <v>0.43783443963471663</v>
      </c>
    </row>
    <row r="8" spans="1:8" x14ac:dyDescent="0.25">
      <c r="A8" s="27">
        <v>13059</v>
      </c>
      <c r="B8" s="27" t="s">
        <v>172</v>
      </c>
      <c r="C8" s="28">
        <v>1960.5114352000001</v>
      </c>
      <c r="D8" s="28">
        <v>1937.604769</v>
      </c>
      <c r="E8" s="28">
        <v>926.14015839000001</v>
      </c>
      <c r="F8" s="29">
        <f t="shared" si="0"/>
        <v>1.1684025805064082E-2</v>
      </c>
      <c r="G8" s="29">
        <f t="shared" si="1"/>
        <v>0.52201802286645793</v>
      </c>
      <c r="H8" s="29">
        <f t="shared" si="2"/>
        <v>0.52760277662164179</v>
      </c>
    </row>
    <row r="9" spans="1:8" x14ac:dyDescent="0.25">
      <c r="A9" s="27">
        <v>13063</v>
      </c>
      <c r="B9" s="27" t="s">
        <v>181</v>
      </c>
      <c r="C9" s="28">
        <v>4732.9175112000003</v>
      </c>
      <c r="D9" s="28">
        <v>3149.2155910000001</v>
      </c>
      <c r="E9" s="28">
        <v>2355.1572454000002</v>
      </c>
      <c r="F9" s="29">
        <f t="shared" si="0"/>
        <v>0.33461430850047985</v>
      </c>
      <c r="G9" s="29">
        <f t="shared" si="1"/>
        <v>0.25214480325491312</v>
      </c>
      <c r="H9" s="29">
        <f t="shared" si="2"/>
        <v>0.50238785277226061</v>
      </c>
    </row>
    <row r="10" spans="1:8" x14ac:dyDescent="0.25">
      <c r="A10" s="27">
        <v>13067</v>
      </c>
      <c r="B10" s="27" t="s">
        <v>182</v>
      </c>
      <c r="C10" s="28">
        <v>8253.5129259999994</v>
      </c>
      <c r="D10" s="28">
        <v>8170.3566430000001</v>
      </c>
      <c r="E10" s="28">
        <v>4508.5236832999999</v>
      </c>
      <c r="F10" s="29">
        <f t="shared" si="0"/>
        <v>1.007525931631398E-2</v>
      </c>
      <c r="G10" s="29">
        <f t="shared" si="1"/>
        <v>0.44818520411067936</v>
      </c>
      <c r="H10" s="29">
        <f t="shared" si="2"/>
        <v>0.45374488127384316</v>
      </c>
    </row>
    <row r="11" spans="1:8" x14ac:dyDescent="0.25">
      <c r="A11" s="27">
        <v>13077</v>
      </c>
      <c r="B11" s="27" t="s">
        <v>183</v>
      </c>
      <c r="C11" s="28">
        <v>2575.2540038000002</v>
      </c>
      <c r="D11" s="28">
        <v>2247.9335609999998</v>
      </c>
      <c r="E11" s="28">
        <v>1499.5830278999999</v>
      </c>
      <c r="F11" s="29">
        <f t="shared" si="0"/>
        <v>0.12710219742091924</v>
      </c>
      <c r="G11" s="29">
        <f t="shared" si="1"/>
        <v>0.3329059835590043</v>
      </c>
      <c r="H11" s="29">
        <f t="shared" si="2"/>
        <v>0.41769509893500167</v>
      </c>
    </row>
    <row r="12" spans="1:8" x14ac:dyDescent="0.25">
      <c r="A12" s="27">
        <v>13085</v>
      </c>
      <c r="B12" s="27" t="s">
        <v>184</v>
      </c>
      <c r="C12" s="28">
        <v>535.35602628000004</v>
      </c>
      <c r="D12" s="28">
        <v>490.03546849999998</v>
      </c>
      <c r="E12" s="28">
        <v>273.25480708999999</v>
      </c>
      <c r="F12" s="29">
        <f t="shared" si="0"/>
        <v>8.4654987625555664E-2</v>
      </c>
      <c r="G12" s="29">
        <f t="shared" si="1"/>
        <v>0.442377491722316</v>
      </c>
      <c r="H12" s="29">
        <f t="shared" si="2"/>
        <v>0.48958301826029466</v>
      </c>
    </row>
    <row r="13" spans="1:8" x14ac:dyDescent="0.25">
      <c r="A13" s="27">
        <v>13089</v>
      </c>
      <c r="B13" s="27" t="s">
        <v>185</v>
      </c>
      <c r="C13" s="28">
        <v>11034.178147000001</v>
      </c>
      <c r="D13" s="28">
        <v>8126.6586900000002</v>
      </c>
      <c r="E13" s="28">
        <v>5643.9995460999999</v>
      </c>
      <c r="F13" s="29">
        <f t="shared" si="0"/>
        <v>0.26350122485474858</v>
      </c>
      <c r="G13" s="29">
        <f t="shared" si="1"/>
        <v>0.30549568261737842</v>
      </c>
      <c r="H13" s="29">
        <f t="shared" si="2"/>
        <v>0.48849842091461027</v>
      </c>
    </row>
    <row r="14" spans="1:8" x14ac:dyDescent="0.25">
      <c r="A14" s="27">
        <v>13097</v>
      </c>
      <c r="B14" s="27" t="s">
        <v>186</v>
      </c>
      <c r="C14" s="28">
        <v>2323.3402092000001</v>
      </c>
      <c r="D14" s="28">
        <v>1947.810444</v>
      </c>
      <c r="E14" s="28">
        <v>1235.7163680000001</v>
      </c>
      <c r="F14" s="29">
        <f t="shared" si="0"/>
        <v>0.16163356692789602</v>
      </c>
      <c r="G14" s="29">
        <f t="shared" si="1"/>
        <v>0.36558694825439586</v>
      </c>
      <c r="H14" s="29">
        <f t="shared" si="2"/>
        <v>0.46812939271364973</v>
      </c>
    </row>
    <row r="15" spans="1:8" x14ac:dyDescent="0.25">
      <c r="A15" s="27">
        <v>13113</v>
      </c>
      <c r="B15" s="27" t="s">
        <v>187</v>
      </c>
      <c r="C15" s="28">
        <v>1394.6446347000001</v>
      </c>
      <c r="D15" s="28">
        <v>975.7989192</v>
      </c>
      <c r="E15" s="28">
        <v>718.83056733000001</v>
      </c>
      <c r="F15" s="29">
        <f t="shared" si="0"/>
        <v>0.30032432999686504</v>
      </c>
      <c r="G15" s="29">
        <f t="shared" si="1"/>
        <v>0.26334150080907365</v>
      </c>
      <c r="H15" s="29">
        <f t="shared" si="2"/>
        <v>0.48457797101508476</v>
      </c>
    </row>
    <row r="16" spans="1:8" x14ac:dyDescent="0.25">
      <c r="A16" s="27">
        <v>13117</v>
      </c>
      <c r="B16" s="27" t="s">
        <v>188</v>
      </c>
      <c r="C16" s="28">
        <v>2365.5154489000001</v>
      </c>
      <c r="D16" s="28">
        <v>2186.253033</v>
      </c>
      <c r="E16" s="28">
        <v>1348.5023767</v>
      </c>
      <c r="F16" s="29">
        <f t="shared" si="0"/>
        <v>7.5781545194879146E-2</v>
      </c>
      <c r="G16" s="29">
        <f t="shared" si="1"/>
        <v>0.38319016310313792</v>
      </c>
      <c r="H16" s="29">
        <f t="shared" si="2"/>
        <v>0.4299329656345835</v>
      </c>
    </row>
    <row r="17" spans="1:8" x14ac:dyDescent="0.25">
      <c r="A17" s="27">
        <v>13121</v>
      </c>
      <c r="B17" s="27" t="s">
        <v>189</v>
      </c>
      <c r="C17" s="28">
        <v>16057.981701999999</v>
      </c>
      <c r="D17" s="28">
        <v>12204.339260000001</v>
      </c>
      <c r="E17" s="28">
        <v>9083.9122470000002</v>
      </c>
      <c r="F17" s="29">
        <f t="shared" si="0"/>
        <v>0.23998298874135798</v>
      </c>
      <c r="G17" s="29">
        <f t="shared" si="1"/>
        <v>0.25568176584760072</v>
      </c>
      <c r="H17" s="29">
        <f t="shared" si="2"/>
        <v>0.43430548025418342</v>
      </c>
    </row>
    <row r="18" spans="1:8" x14ac:dyDescent="0.25">
      <c r="A18" s="27">
        <v>13129</v>
      </c>
      <c r="B18" s="27" t="s">
        <v>205</v>
      </c>
      <c r="C18" s="28">
        <v>2357.6770117999999</v>
      </c>
      <c r="D18" s="28">
        <v>1902.916238</v>
      </c>
      <c r="E18" s="28">
        <v>1329.8654213</v>
      </c>
      <c r="F18" s="29">
        <f t="shared" si="0"/>
        <v>0.19288510322828603</v>
      </c>
      <c r="G18" s="29">
        <f t="shared" si="1"/>
        <v>0.30114347928539775</v>
      </c>
      <c r="H18" s="29">
        <f t="shared" si="2"/>
        <v>0.43594249142519464</v>
      </c>
    </row>
    <row r="19" spans="1:8" x14ac:dyDescent="0.25">
      <c r="A19" s="27">
        <v>13135</v>
      </c>
      <c r="B19" s="27" t="s">
        <v>190</v>
      </c>
      <c r="C19" s="28">
        <v>11105.333989999999</v>
      </c>
      <c r="D19" s="28">
        <v>8954.6718729999993</v>
      </c>
      <c r="E19" s="28">
        <v>5856.4615812000002</v>
      </c>
      <c r="F19" s="29">
        <f t="shared" si="0"/>
        <v>0.19366028243154171</v>
      </c>
      <c r="G19" s="29">
        <f t="shared" si="1"/>
        <v>0.34598814292030949</v>
      </c>
      <c r="H19" s="29">
        <f t="shared" si="2"/>
        <v>0.47264426387593944</v>
      </c>
    </row>
    <row r="20" spans="1:8" x14ac:dyDescent="0.25">
      <c r="A20" s="27">
        <v>13139</v>
      </c>
      <c r="B20" s="27" t="s">
        <v>207</v>
      </c>
      <c r="C20" s="28">
        <v>3701.5909114999999</v>
      </c>
      <c r="D20" s="28">
        <v>3747.7337429999998</v>
      </c>
      <c r="E20" s="28">
        <v>1857.7733082</v>
      </c>
      <c r="F20" s="29">
        <f t="shared" si="0"/>
        <v>-1.2465675598198753E-2</v>
      </c>
      <c r="G20" s="29">
        <f t="shared" si="1"/>
        <v>0.50429421202348201</v>
      </c>
      <c r="H20" s="29">
        <f t="shared" si="2"/>
        <v>0.49811490447841728</v>
      </c>
    </row>
    <row r="21" spans="1:8" x14ac:dyDescent="0.25">
      <c r="A21" s="27">
        <v>13143</v>
      </c>
      <c r="B21" s="27" t="s">
        <v>191</v>
      </c>
      <c r="C21" s="28">
        <v>1324.4167798000001</v>
      </c>
      <c r="D21" s="28">
        <v>928.38250000000005</v>
      </c>
      <c r="E21" s="28">
        <v>836.23993933999998</v>
      </c>
      <c r="F21" s="29">
        <f t="shared" si="0"/>
        <v>0.29902541695357038</v>
      </c>
      <c r="G21" s="29">
        <f t="shared" si="1"/>
        <v>9.9250643630184834E-2</v>
      </c>
      <c r="H21" s="29">
        <f t="shared" si="2"/>
        <v>0.36859759548932897</v>
      </c>
    </row>
    <row r="22" spans="1:8" x14ac:dyDescent="0.25">
      <c r="A22" s="27">
        <v>13149</v>
      </c>
      <c r="B22" s="27" t="s">
        <v>192</v>
      </c>
      <c r="C22" s="28">
        <v>302.34477698000001</v>
      </c>
      <c r="D22" s="28">
        <v>237.752567</v>
      </c>
      <c r="E22" s="28">
        <v>147.35343696999999</v>
      </c>
      <c r="F22" s="29">
        <f t="shared" si="0"/>
        <v>0.21363759157735593</v>
      </c>
      <c r="G22" s="29">
        <f t="shared" si="1"/>
        <v>0.38022357096148623</v>
      </c>
      <c r="H22" s="29">
        <f t="shared" si="2"/>
        <v>0.5126311145776884</v>
      </c>
    </row>
    <row r="23" spans="1:8" x14ac:dyDescent="0.25">
      <c r="A23" s="27">
        <v>13151</v>
      </c>
      <c r="B23" s="27" t="s">
        <v>193</v>
      </c>
      <c r="C23" s="28">
        <v>3581.5892174999999</v>
      </c>
      <c r="D23" s="28">
        <v>2992.447533</v>
      </c>
      <c r="E23" s="28">
        <v>1986.4892358</v>
      </c>
      <c r="F23" s="29">
        <f t="shared" si="0"/>
        <v>0.1644916959268794</v>
      </c>
      <c r="G23" s="29">
        <f t="shared" si="1"/>
        <v>0.33616572591717353</v>
      </c>
      <c r="H23" s="29">
        <f t="shared" si="2"/>
        <v>0.44536095147544652</v>
      </c>
    </row>
    <row r="24" spans="1:8" x14ac:dyDescent="0.25">
      <c r="A24" s="27">
        <v>13157</v>
      </c>
      <c r="B24" s="27" t="s">
        <v>208</v>
      </c>
      <c r="C24" s="28">
        <v>3051.2941383000002</v>
      </c>
      <c r="D24" s="28">
        <v>2406.0676170000002</v>
      </c>
      <c r="E24" s="28">
        <v>1789.4711579</v>
      </c>
      <c r="F24" s="29">
        <f t="shared" si="0"/>
        <v>0.21145995504041507</v>
      </c>
      <c r="G24" s="29">
        <f t="shared" si="1"/>
        <v>0.25626730302318024</v>
      </c>
      <c r="H24" s="29">
        <f t="shared" si="2"/>
        <v>0.41353698568798519</v>
      </c>
    </row>
    <row r="25" spans="1:8" x14ac:dyDescent="0.25">
      <c r="A25" s="27">
        <v>13159</v>
      </c>
      <c r="B25" s="27" t="s">
        <v>194</v>
      </c>
      <c r="C25" s="28">
        <v>342.74019466999999</v>
      </c>
      <c r="D25" s="28">
        <v>275.06450719999998</v>
      </c>
      <c r="E25" s="28">
        <v>168.02461005999999</v>
      </c>
      <c r="F25" s="29">
        <f t="shared" si="0"/>
        <v>0.19745477338938927</v>
      </c>
      <c r="G25" s="29">
        <f t="shared" si="1"/>
        <v>0.3891447072892289</v>
      </c>
      <c r="H25" s="29">
        <f t="shared" si="2"/>
        <v>0.5097610006851433</v>
      </c>
    </row>
    <row r="26" spans="1:8" x14ac:dyDescent="0.25">
      <c r="A26" s="27">
        <v>13171</v>
      </c>
      <c r="B26" s="27" t="s">
        <v>195</v>
      </c>
      <c r="C26" s="28">
        <v>668.08811622999997</v>
      </c>
      <c r="D26" s="28">
        <v>599.74338220000004</v>
      </c>
      <c r="E26" s="28">
        <v>330.11009522000001</v>
      </c>
      <c r="F26" s="29">
        <f t="shared" si="0"/>
        <v>0.10229898178052783</v>
      </c>
      <c r="G26" s="29">
        <f t="shared" si="1"/>
        <v>0.44958109581955136</v>
      </c>
      <c r="H26" s="29">
        <f t="shared" si="2"/>
        <v>0.50588838926996516</v>
      </c>
    </row>
    <row r="27" spans="1:8" x14ac:dyDescent="0.25">
      <c r="A27" s="27">
        <v>13195</v>
      </c>
      <c r="B27" s="27" t="s">
        <v>173</v>
      </c>
      <c r="C27" s="28">
        <v>703.93854979000002</v>
      </c>
      <c r="D27" s="28">
        <v>588.13652609999997</v>
      </c>
      <c r="E27" s="28">
        <v>342.75479803000002</v>
      </c>
      <c r="F27" s="29">
        <f t="shared" si="0"/>
        <v>0.16450587018504143</v>
      </c>
      <c r="G27" s="29">
        <f t="shared" si="1"/>
        <v>0.4172189911365547</v>
      </c>
      <c r="H27" s="29">
        <f t="shared" si="2"/>
        <v>0.51308988812695211</v>
      </c>
    </row>
    <row r="28" spans="1:8" x14ac:dyDescent="0.25">
      <c r="A28" s="27">
        <v>13199</v>
      </c>
      <c r="B28" s="27" t="s">
        <v>196</v>
      </c>
      <c r="C28" s="28">
        <v>820.12026973000002</v>
      </c>
      <c r="D28" s="28">
        <v>751.10038420000001</v>
      </c>
      <c r="E28" s="28">
        <v>407.91722611</v>
      </c>
      <c r="F28" s="29">
        <f t="shared" si="0"/>
        <v>8.4158248585567502E-2</v>
      </c>
      <c r="G28" s="29">
        <f t="shared" si="1"/>
        <v>0.45690717953170235</v>
      </c>
      <c r="H28" s="29">
        <f t="shared" si="2"/>
        <v>0.50261292012171033</v>
      </c>
    </row>
    <row r="29" spans="1:8" x14ac:dyDescent="0.25">
      <c r="A29" s="27">
        <v>13211</v>
      </c>
      <c r="B29" s="27" t="s">
        <v>197</v>
      </c>
      <c r="C29" s="28">
        <v>1758.4520875000001</v>
      </c>
      <c r="D29" s="28">
        <v>1527.921161</v>
      </c>
      <c r="E29" s="28">
        <v>1059.5790479</v>
      </c>
      <c r="F29" s="29">
        <f t="shared" si="0"/>
        <v>0.13109878178583018</v>
      </c>
      <c r="G29" s="29">
        <f t="shared" si="1"/>
        <v>0.30652243391503103</v>
      </c>
      <c r="H29" s="29">
        <f t="shared" si="2"/>
        <v>0.39743649802457304</v>
      </c>
    </row>
    <row r="30" spans="1:8" x14ac:dyDescent="0.25">
      <c r="A30" s="27">
        <v>13217</v>
      </c>
      <c r="B30" s="27" t="s">
        <v>198</v>
      </c>
      <c r="C30" s="28">
        <v>2223.4184756</v>
      </c>
      <c r="D30" s="28">
        <v>2249.2417129999999</v>
      </c>
      <c r="E30" s="28">
        <v>1153.2749707</v>
      </c>
      <c r="F30" s="29">
        <f t="shared" si="0"/>
        <v>-1.1614204740756867E-2</v>
      </c>
      <c r="G30" s="29">
        <f t="shared" si="1"/>
        <v>0.48726054472741315</v>
      </c>
      <c r="H30" s="29">
        <f t="shared" si="2"/>
        <v>0.4813054837152132</v>
      </c>
    </row>
    <row r="31" spans="1:8" x14ac:dyDescent="0.25">
      <c r="A31" s="27">
        <v>13219</v>
      </c>
      <c r="B31" s="27" t="s">
        <v>174</v>
      </c>
      <c r="C31" s="28">
        <v>978.69442707999997</v>
      </c>
      <c r="D31" s="28">
        <v>757.13818149999997</v>
      </c>
      <c r="E31" s="28">
        <v>466.29888303000001</v>
      </c>
      <c r="F31" s="29">
        <f t="shared" si="0"/>
        <v>0.22637938814163663</v>
      </c>
      <c r="G31" s="29">
        <f t="shared" si="1"/>
        <v>0.38412974748388112</v>
      </c>
      <c r="H31" s="29">
        <f t="shared" si="2"/>
        <v>0.52355007842311529</v>
      </c>
    </row>
    <row r="32" spans="1:8" x14ac:dyDescent="0.25">
      <c r="A32" s="27">
        <v>13221</v>
      </c>
      <c r="B32" s="27" t="s">
        <v>175</v>
      </c>
      <c r="C32" s="28">
        <v>343.68747459000002</v>
      </c>
      <c r="D32" s="28">
        <v>283.23707760000002</v>
      </c>
      <c r="E32" s="28">
        <v>167.1306812</v>
      </c>
      <c r="F32" s="29">
        <f t="shared" si="0"/>
        <v>0.17588769291669401</v>
      </c>
      <c r="G32" s="29">
        <f t="shared" si="1"/>
        <v>0.40992654416513447</v>
      </c>
      <c r="H32" s="29">
        <f t="shared" si="2"/>
        <v>0.51371320296330969</v>
      </c>
    </row>
    <row r="33" spans="1:8" x14ac:dyDescent="0.25">
      <c r="A33" s="27">
        <v>13223</v>
      </c>
      <c r="B33" s="27" t="s">
        <v>199</v>
      </c>
      <c r="C33" s="28">
        <v>1751.2565953000001</v>
      </c>
      <c r="D33" s="28">
        <v>1263.326241</v>
      </c>
      <c r="E33" s="28">
        <v>976.73755813000002</v>
      </c>
      <c r="F33" s="29">
        <f t="shared" si="0"/>
        <v>0.27861728293243909</v>
      </c>
      <c r="G33" s="29">
        <f t="shared" si="1"/>
        <v>0.2268524737071459</v>
      </c>
      <c r="H33" s="29">
        <f t="shared" si="2"/>
        <v>0.44226473678879741</v>
      </c>
    </row>
    <row r="34" spans="1:8" x14ac:dyDescent="0.25">
      <c r="A34" s="27">
        <v>13227</v>
      </c>
      <c r="B34" s="27" t="s">
        <v>200</v>
      </c>
      <c r="C34" s="28">
        <v>795.50933039999995</v>
      </c>
      <c r="D34" s="28">
        <v>684.17234910000002</v>
      </c>
      <c r="E34" s="28">
        <v>396.69540179000001</v>
      </c>
      <c r="F34" s="29">
        <f t="shared" si="0"/>
        <v>0.1399568515984812</v>
      </c>
      <c r="G34" s="29">
        <f t="shared" si="1"/>
        <v>0.42018206039481698</v>
      </c>
      <c r="H34" s="29">
        <f t="shared" si="2"/>
        <v>0.50133155372227667</v>
      </c>
    </row>
    <row r="35" spans="1:8" x14ac:dyDescent="0.25">
      <c r="A35" s="27">
        <v>13231</v>
      </c>
      <c r="B35" s="27" t="s">
        <v>201</v>
      </c>
      <c r="C35" s="28">
        <v>424.33830042</v>
      </c>
      <c r="D35" s="28">
        <v>354.17059899999998</v>
      </c>
      <c r="E35" s="28">
        <v>209.03007316</v>
      </c>
      <c r="F35" s="29">
        <f t="shared" si="0"/>
        <v>0.16535792633035878</v>
      </c>
      <c r="G35" s="29">
        <f t="shared" si="1"/>
        <v>0.40980399347038965</v>
      </c>
      <c r="H35" s="29">
        <f t="shared" si="2"/>
        <v>0.50739758123858492</v>
      </c>
    </row>
    <row r="36" spans="1:8" x14ac:dyDescent="0.25">
      <c r="A36" s="27">
        <v>13233</v>
      </c>
      <c r="B36" s="27" t="s">
        <v>206</v>
      </c>
      <c r="C36" s="28">
        <v>893.75298784999995</v>
      </c>
      <c r="D36" s="28">
        <v>749.14856950000001</v>
      </c>
      <c r="E36" s="28">
        <v>425.64560648999998</v>
      </c>
      <c r="F36" s="29">
        <f t="shared" si="0"/>
        <v>0.16179461251129171</v>
      </c>
      <c r="G36" s="29">
        <f t="shared" si="1"/>
        <v>0.43182751216612986</v>
      </c>
      <c r="H36" s="29">
        <f t="shared" si="2"/>
        <v>0.52375475967478746</v>
      </c>
    </row>
    <row r="37" spans="1:8" x14ac:dyDescent="0.25">
      <c r="A37" s="27">
        <v>13247</v>
      </c>
      <c r="B37" s="27" t="s">
        <v>202</v>
      </c>
      <c r="C37" s="28">
        <v>1506.1359841000001</v>
      </c>
      <c r="D37" s="28">
        <v>1231.279043</v>
      </c>
      <c r="E37" s="28">
        <v>796.34975316999999</v>
      </c>
      <c r="F37" s="29">
        <f t="shared" si="0"/>
        <v>0.18249145097229874</v>
      </c>
      <c r="G37" s="29">
        <f t="shared" si="1"/>
        <v>0.35323373064995794</v>
      </c>
      <c r="H37" s="29">
        <f t="shared" si="2"/>
        <v>0.47126304558358773</v>
      </c>
    </row>
    <row r="38" spans="1:8" x14ac:dyDescent="0.25">
      <c r="A38" s="27">
        <v>13255</v>
      </c>
      <c r="B38" s="27" t="s">
        <v>203</v>
      </c>
      <c r="C38" s="28">
        <v>1294.7871422000001</v>
      </c>
      <c r="D38" s="28">
        <v>1314.8547169999999</v>
      </c>
      <c r="E38" s="28">
        <v>630.54001962999996</v>
      </c>
      <c r="F38" s="29">
        <f t="shared" si="0"/>
        <v>-1.5498744269195196E-2</v>
      </c>
      <c r="G38" s="29">
        <f t="shared" si="1"/>
        <v>0.52044890475150496</v>
      </c>
      <c r="H38" s="29">
        <f t="shared" si="2"/>
        <v>0.51301646496223607</v>
      </c>
    </row>
    <row r="39" spans="1:8" x14ac:dyDescent="0.25">
      <c r="A39" s="27">
        <v>13285</v>
      </c>
      <c r="B39" s="27" t="s">
        <v>209</v>
      </c>
      <c r="C39" s="28">
        <v>2799.6302480999998</v>
      </c>
      <c r="D39" s="28">
        <v>2537.2703459999998</v>
      </c>
      <c r="E39" s="28">
        <v>1480.4196563999999</v>
      </c>
      <c r="F39" s="29">
        <f t="shared" si="0"/>
        <v>9.371234014850835E-2</v>
      </c>
      <c r="G39" s="29">
        <f t="shared" si="1"/>
        <v>0.41653058030103979</v>
      </c>
      <c r="H39" s="29">
        <f t="shared" si="2"/>
        <v>0.47120886502612153</v>
      </c>
    </row>
    <row r="40" spans="1:8" x14ac:dyDescent="0.25">
      <c r="A40" s="27">
        <v>13293</v>
      </c>
      <c r="B40" s="27" t="s">
        <v>210</v>
      </c>
      <c r="C40" s="28">
        <v>583.88719455</v>
      </c>
      <c r="D40" s="28">
        <v>457.32072929999998</v>
      </c>
      <c r="E40" s="28">
        <v>276.69974009999999</v>
      </c>
      <c r="F40" s="29">
        <f t="shared" si="0"/>
        <v>0.21676526978390817</v>
      </c>
      <c r="G40" s="29">
        <f t="shared" si="1"/>
        <v>0.39495473882513116</v>
      </c>
      <c r="H40" s="29">
        <f t="shared" si="2"/>
        <v>0.52610753809517674</v>
      </c>
    </row>
    <row r="41" spans="1:8" x14ac:dyDescent="0.25">
      <c r="A41" s="27">
        <v>13297</v>
      </c>
      <c r="B41" s="27" t="s">
        <v>204</v>
      </c>
      <c r="C41" s="28">
        <v>1610.6170893999999</v>
      </c>
      <c r="D41" s="28">
        <v>1557.2787599999999</v>
      </c>
      <c r="E41" s="28">
        <v>820.01081683999996</v>
      </c>
      <c r="F41" s="29">
        <f t="shared" si="0"/>
        <v>3.3116703995653023E-2</v>
      </c>
      <c r="G41" s="29">
        <f t="shared" si="1"/>
        <v>0.47343350599606199</v>
      </c>
      <c r="H41" s="29">
        <f t="shared" si="2"/>
        <v>0.49087165271201921</v>
      </c>
    </row>
    <row r="42" spans="1:8" x14ac:dyDescent="0.25">
      <c r="A42" s="27"/>
      <c r="B42" s="27"/>
      <c r="C42" s="28">
        <v>109875.56215417001</v>
      </c>
      <c r="D42" s="28">
        <v>92609.458455400032</v>
      </c>
      <c r="E42" s="28">
        <v>59279.998205569973</v>
      </c>
      <c r="F42" s="29">
        <f t="shared" si="0"/>
        <v>0.1571423468536465</v>
      </c>
      <c r="G42" s="29">
        <f t="shared" si="1"/>
        <v>0.35989261578374587</v>
      </c>
      <c r="H42" s="29">
        <f t="shared" si="2"/>
        <v>0.46048059237783684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topLeftCell="I1" workbookViewId="0">
      <selection activeCell="AB5" sqref="AB5"/>
    </sheetView>
  </sheetViews>
  <sheetFormatPr defaultRowHeight="14.4" x14ac:dyDescent="0.3"/>
  <cols>
    <col min="1" max="1" width="11.5546875" bestFit="1" customWidth="1"/>
    <col min="2" max="2" width="6" bestFit="1" customWidth="1"/>
    <col min="3" max="3" width="6.5546875" bestFit="1" customWidth="1"/>
    <col min="4" max="4" width="7.5546875" bestFit="1" customWidth="1"/>
    <col min="6" max="6" width="6.33203125" bestFit="1" customWidth="1"/>
    <col min="7" max="7" width="8.44140625" bestFit="1" customWidth="1"/>
    <col min="8" max="8" width="9.44140625" bestFit="1" customWidth="1"/>
    <col min="9" max="9" width="7.33203125" bestFit="1" customWidth="1"/>
    <col min="10" max="10" width="6.109375" bestFit="1" customWidth="1"/>
    <col min="11" max="11" width="6" bestFit="1" customWidth="1"/>
    <col min="12" max="12" width="9.5546875" bestFit="1" customWidth="1"/>
    <col min="13" max="13" width="4.109375" bestFit="1" customWidth="1"/>
    <col min="14" max="14" width="8.44140625" customWidth="1"/>
    <col min="15" max="15" width="6.5546875" bestFit="1" customWidth="1"/>
    <col min="16" max="16" width="7.5546875" bestFit="1" customWidth="1"/>
    <col min="18" max="18" width="6.33203125" bestFit="1" customWidth="1"/>
    <col min="19" max="19" width="8.44140625" bestFit="1" customWidth="1"/>
    <col min="20" max="20" width="9.44140625" bestFit="1" customWidth="1"/>
    <col min="21" max="21" width="7.33203125" bestFit="1" customWidth="1"/>
    <col min="22" max="22" width="6.109375" bestFit="1" customWidth="1"/>
    <col min="23" max="23" width="6" bestFit="1" customWidth="1"/>
    <col min="24" max="24" width="9.5546875" bestFit="1" customWidth="1"/>
    <col min="25" max="25" width="4.109375" bestFit="1" customWidth="1"/>
    <col min="26" max="26" width="8.44140625" bestFit="1" customWidth="1"/>
    <col min="27" max="27" width="8.44140625" customWidth="1"/>
    <col min="28" max="28" width="10.5546875" bestFit="1" customWidth="1"/>
    <col min="29" max="29" width="9.6640625" bestFit="1" customWidth="1"/>
    <col min="30" max="30" width="4.109375" customWidth="1"/>
    <col min="31" max="31" width="5.33203125" bestFit="1" customWidth="1"/>
    <col min="32" max="32" width="9.44140625" bestFit="1" customWidth="1"/>
    <col min="33" max="33" width="8.6640625" bestFit="1" customWidth="1"/>
    <col min="34" max="34" width="7.5546875" bestFit="1" customWidth="1"/>
    <col min="35" max="35" width="5.6640625" bestFit="1" customWidth="1"/>
    <col min="36" max="36" width="6.5546875" bestFit="1" customWidth="1"/>
  </cols>
  <sheetData>
    <row r="1" spans="1:42" x14ac:dyDescent="0.25">
      <c r="C1">
        <v>2011</v>
      </c>
      <c r="O1">
        <v>2017</v>
      </c>
      <c r="AB1">
        <v>2017</v>
      </c>
      <c r="AE1">
        <v>2011</v>
      </c>
      <c r="AK1" t="s">
        <v>435</v>
      </c>
    </row>
    <row r="2" spans="1:42" x14ac:dyDescent="0.25">
      <c r="A2" t="s">
        <v>250</v>
      </c>
      <c r="B2" t="s">
        <v>251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10</v>
      </c>
      <c r="N2" t="s">
        <v>378</v>
      </c>
      <c r="O2" t="s">
        <v>0</v>
      </c>
      <c r="P2" t="s">
        <v>1</v>
      </c>
      <c r="Q2" t="s">
        <v>2</v>
      </c>
      <c r="R2" t="s">
        <v>3</v>
      </c>
      <c r="S2" t="s">
        <v>4</v>
      </c>
      <c r="T2" t="s">
        <v>5</v>
      </c>
      <c r="U2" t="s">
        <v>6</v>
      </c>
      <c r="V2" t="s">
        <v>7</v>
      </c>
      <c r="W2" t="s">
        <v>8</v>
      </c>
      <c r="X2" t="s">
        <v>9</v>
      </c>
      <c r="Y2" t="s">
        <v>10</v>
      </c>
      <c r="Z2" t="s">
        <v>378</v>
      </c>
      <c r="AB2" t="s">
        <v>434</v>
      </c>
      <c r="AC2" t="s">
        <v>433</v>
      </c>
      <c r="AE2" t="s">
        <v>376</v>
      </c>
      <c r="AF2" t="s">
        <v>373</v>
      </c>
      <c r="AG2" t="s">
        <v>375</v>
      </c>
      <c r="AH2" t="s">
        <v>374</v>
      </c>
      <c r="AI2" t="s">
        <v>372</v>
      </c>
      <c r="AJ2" t="s">
        <v>377</v>
      </c>
      <c r="AK2" t="s">
        <v>376</v>
      </c>
      <c r="AL2" t="s">
        <v>373</v>
      </c>
      <c r="AM2" t="s">
        <v>375</v>
      </c>
      <c r="AN2" t="s">
        <v>374</v>
      </c>
      <c r="AO2" t="s">
        <v>372</v>
      </c>
      <c r="AP2" t="s">
        <v>377</v>
      </c>
    </row>
    <row r="3" spans="1:42" x14ac:dyDescent="0.25">
      <c r="A3" t="s">
        <v>176</v>
      </c>
      <c r="B3" t="s">
        <v>215</v>
      </c>
      <c r="C3" s="1">
        <f>VLOOKUP(TRIM($B3),VOC_GA!$A$4:$X$162,VOC_GA!C$1,FALSE)</f>
        <v>5394.4053885000003</v>
      </c>
      <c r="D3" s="1">
        <f>VLOOKUP(TRIM($B3),VOC_GA!$A$4:$X$162,VOC_GA!D$1,FALSE)</f>
        <v>6.7107679249999999</v>
      </c>
      <c r="E3" s="1">
        <f>VLOOKUP(TRIM($B3),VOC_GA!$A$4:$X$162,VOC_GA!E$1,FALSE)</f>
        <v>0</v>
      </c>
      <c r="F3" s="1">
        <f>VLOOKUP(TRIM($B3),VOC_GA!$A$4:$X$162,VOC_GA!F$1,FALSE)</f>
        <v>718.58394954000005</v>
      </c>
      <c r="G3" s="1">
        <f>VLOOKUP(TRIM($B3),VOC_GA!$A$4:$X$162,VOC_GA!G$1,FALSE)</f>
        <v>170.23026340000001</v>
      </c>
      <c r="H3" s="1">
        <f>VLOOKUP(TRIM($B3),VOC_GA!$A$4:$X$162,VOC_GA!H$1,FALSE)</f>
        <v>0</v>
      </c>
      <c r="I3" s="1">
        <f>VLOOKUP(TRIM($B3),VOC_GA!$A$4:$X$162,VOC_GA!I$1,FALSE)</f>
        <v>943.06943837999995</v>
      </c>
      <c r="J3" s="1">
        <f>VLOOKUP(TRIM($B3),VOC_GA!$A$4:$X$162,VOC_GA!J$1,FALSE)</f>
        <v>0</v>
      </c>
      <c r="K3" s="1">
        <f>VLOOKUP(TRIM($B3),VOC_GA!$A$4:$X$162,VOC_GA!K$1,FALSE)</f>
        <v>3.9075964989999998</v>
      </c>
      <c r="L3" s="1">
        <f>VLOOKUP(TRIM($B3),VOC_GA!$A$4:$X$162,VOC_GA!L$1,FALSE)</f>
        <v>79.817547137999995</v>
      </c>
      <c r="M3" s="1">
        <f>VLOOKUP(TRIM($B3),VOC_GA!$A$4:$X$162,VOC_GA!M$1,FALSE)</f>
        <v>11.795977757999999</v>
      </c>
      <c r="N3" s="1">
        <f t="shared" ref="N3:N41" si="0">SUM(D3:M3)</f>
        <v>1934.1155406400001</v>
      </c>
      <c r="O3" s="1">
        <f>VLOOKUP(TRIM($B3),VOC_GA!$A$4:$X$162,VOC_GA!N$1,FALSE)</f>
        <v>5394.4053885000003</v>
      </c>
      <c r="P3" s="1">
        <f>VLOOKUP(TRIM($B3),VOC_GA!$A$4:$X$162,VOC_GA!O$1,FALSE)</f>
        <v>4.4005919410000001</v>
      </c>
      <c r="Q3" s="1">
        <f>VLOOKUP(TRIM($B3),VOC_GA!$A$4:$X$162,VOC_GA!P$1,FALSE)</f>
        <v>0</v>
      </c>
      <c r="R3" s="1">
        <f>VLOOKUP(TRIM($B3),VOC_GA!$A$4:$X$162,VOC_GA!Q$1,FALSE)</f>
        <v>687.10865353999998</v>
      </c>
      <c r="S3" s="1">
        <f>VLOOKUP(TRIM($B3),VOC_GA!$A$4:$X$162,VOC_GA!R$1,FALSE)</f>
        <v>124.49643149000001</v>
      </c>
      <c r="T3" s="1">
        <f>VLOOKUP(TRIM($B3),VOC_GA!$A$4:$X$162,VOC_GA!S$1,FALSE)</f>
        <v>0</v>
      </c>
      <c r="U3" s="1">
        <f>VLOOKUP(TRIM($B3),VOC_GA!$A$4:$X$162,VOC_GA!T$1,FALSE)</f>
        <v>491.04847238999997</v>
      </c>
      <c r="V3" s="1">
        <f>VLOOKUP(TRIM($B3),VOC_GA!$A$4:$X$162,VOC_GA!U$1,FALSE)</f>
        <v>0</v>
      </c>
      <c r="W3" s="1">
        <f>VLOOKUP(TRIM($B3),VOC_GA!$A$4:$X$162,VOC_GA!V$1,FALSE)</f>
        <v>3.9075964989999998</v>
      </c>
      <c r="X3" s="1">
        <f>VLOOKUP(TRIM($B3),VOC_GA!$A$4:$X$162,VOC_GA!W$1,FALSE)</f>
        <v>79.816883215999994</v>
      </c>
      <c r="Y3" s="1">
        <f>VLOOKUP(TRIM($B3),VOC_GA!$A$4:$X$162,VOC_GA!X$1,FALSE)</f>
        <v>11.507501892000001</v>
      </c>
      <c r="Z3" s="1">
        <f t="shared" ref="Z3:Z41" si="1">SUM(P3:Y3)</f>
        <v>1402.2861309679997</v>
      </c>
      <c r="AA3" s="1"/>
      <c r="AB3" s="1" t="str">
        <f>IF(ISNA(VLOOKUP($B3,Updated_EGU_Emissions!$A$26:$G$32,6,FALSE)),"0",VLOOKUP($B3,Updated_EGU_Emissions!$A$26:$G$32,6,FALSE))</f>
        <v>0</v>
      </c>
      <c r="AC3" s="1" t="str">
        <f>IF(ISNA(VLOOKUP($B3,Updated_EGU_Emissions!$A$26:$G$32,7,FALSE)),"0",VLOOKUP($B3,Updated_EGU_Emissions!$A$26:$G$32,7,FALSE))</f>
        <v>0</v>
      </c>
      <c r="AD3" s="1"/>
      <c r="AE3" s="1">
        <f t="shared" ref="AE3:AE41" si="2">K3</f>
        <v>3.9075964989999998</v>
      </c>
      <c r="AF3" s="1">
        <f t="shared" ref="AF3:AF41" si="3">F3+H3+M3</f>
        <v>730.3799272980001</v>
      </c>
      <c r="AG3" s="1">
        <f t="shared" ref="AG3:AG41" si="4">G3+D3+E3</f>
        <v>176.94103132500001</v>
      </c>
      <c r="AH3" s="1">
        <f t="shared" ref="AH3:AH41" si="5">I3</f>
        <v>943.06943837999995</v>
      </c>
      <c r="AI3" s="1">
        <f t="shared" ref="AI3:AI41" si="6">J3+L3</f>
        <v>79.817547137999995</v>
      </c>
      <c r="AJ3" s="1">
        <f t="shared" ref="AJ3:AJ41" si="7">SUM(AE3:AI3)</f>
        <v>1934.1155406400001</v>
      </c>
      <c r="AK3" s="1">
        <f t="shared" ref="AK3:AK41" si="8">W3</f>
        <v>3.9075964989999998</v>
      </c>
      <c r="AL3" s="1">
        <f t="shared" ref="AL3:AL41" si="9">R3+T3+Y3</f>
        <v>698.61615543200003</v>
      </c>
      <c r="AM3" s="1">
        <f t="shared" ref="AM3:AM41" si="10">P3+Q3+S3</f>
        <v>128.89702343100001</v>
      </c>
      <c r="AN3" s="1">
        <f t="shared" ref="AN3:AN41" si="11">U3</f>
        <v>491.04847238999997</v>
      </c>
      <c r="AO3" s="1">
        <f>V3+X3-AB3+AC3</f>
        <v>79.816883215999994</v>
      </c>
      <c r="AP3" s="1">
        <f t="shared" ref="AP3:AP41" si="12">SUM(AK3:AO3)</f>
        <v>1402.286130968</v>
      </c>
    </row>
    <row r="4" spans="1:42" x14ac:dyDescent="0.25">
      <c r="A4" t="s">
        <v>177</v>
      </c>
      <c r="B4" t="s">
        <v>216</v>
      </c>
      <c r="C4" s="1">
        <f>VLOOKUP(TRIM($B4),VOC_GA!$A$4:$X$162,VOC_GA!C$1,FALSE)</f>
        <v>11631.626059</v>
      </c>
      <c r="D4" s="1">
        <f>VLOOKUP(TRIM($B4),VOC_GA!$A$4:$X$162,VOC_GA!D$1,FALSE)</f>
        <v>28.282455618</v>
      </c>
      <c r="E4" s="1">
        <f>VLOOKUP(TRIM($B4),VOC_GA!$A$4:$X$162,VOC_GA!E$1,FALSE)</f>
        <v>0</v>
      </c>
      <c r="F4" s="1">
        <f>VLOOKUP(TRIM($B4),VOC_GA!$A$4:$X$162,VOC_GA!F$1,FALSE)</f>
        <v>1341.1100093</v>
      </c>
      <c r="G4" s="1">
        <f>VLOOKUP(TRIM($B4),VOC_GA!$A$4:$X$162,VOC_GA!G$1,FALSE)</f>
        <v>744.93749807999995</v>
      </c>
      <c r="H4" s="1">
        <f>VLOOKUP(TRIM($B4),VOC_GA!$A$4:$X$162,VOC_GA!H$1,FALSE)</f>
        <v>0</v>
      </c>
      <c r="I4" s="1">
        <f>VLOOKUP(TRIM($B4),VOC_GA!$A$4:$X$162,VOC_GA!I$1,FALSE)</f>
        <v>1730.4119952000001</v>
      </c>
      <c r="J4" s="1">
        <f>VLOOKUP(TRIM($B4),VOC_GA!$A$4:$X$162,VOC_GA!J$1,FALSE)</f>
        <v>188.11585344</v>
      </c>
      <c r="K4" s="1">
        <f>VLOOKUP(TRIM($B4),VOC_GA!$A$4:$X$162,VOC_GA!K$1,FALSE)</f>
        <v>22.676639462000001</v>
      </c>
      <c r="L4" s="1">
        <f>VLOOKUP(TRIM($B4),VOC_GA!$A$4:$X$162,VOC_GA!L$1,FALSE)</f>
        <v>141.85518135999999</v>
      </c>
      <c r="M4" s="1">
        <f>VLOOKUP(TRIM($B4),VOC_GA!$A$4:$X$162,VOC_GA!M$1,FALSE)</f>
        <v>18.327708956999999</v>
      </c>
      <c r="N4" s="1">
        <f t="shared" si="0"/>
        <v>4215.7173414170002</v>
      </c>
      <c r="O4" s="1">
        <f>VLOOKUP(TRIM($B4),VOC_GA!$A$4:$X$162,VOC_GA!N$1,FALSE)</f>
        <v>11631.626059</v>
      </c>
      <c r="P4" s="1">
        <f>VLOOKUP(TRIM($B4),VOC_GA!$A$4:$X$162,VOC_GA!O$1,FALSE)</f>
        <v>18.546185177000002</v>
      </c>
      <c r="Q4" s="1">
        <f>VLOOKUP(TRIM($B4),VOC_GA!$A$4:$X$162,VOC_GA!P$1,FALSE)</f>
        <v>0</v>
      </c>
      <c r="R4" s="1">
        <f>VLOOKUP(TRIM($B4),VOC_GA!$A$4:$X$162,VOC_GA!Q$1,FALSE)</f>
        <v>1270.8376754999999</v>
      </c>
      <c r="S4" s="1">
        <f>VLOOKUP(TRIM($B4),VOC_GA!$A$4:$X$162,VOC_GA!R$1,FALSE)</f>
        <v>527.11980081000002</v>
      </c>
      <c r="T4" s="1">
        <f>VLOOKUP(TRIM($B4),VOC_GA!$A$4:$X$162,VOC_GA!S$1,FALSE)</f>
        <v>0</v>
      </c>
      <c r="U4" s="1">
        <f>VLOOKUP(TRIM($B4),VOC_GA!$A$4:$X$162,VOC_GA!T$1,FALSE)</f>
        <v>897.94691567999996</v>
      </c>
      <c r="V4" s="1">
        <f>VLOOKUP(TRIM($B4),VOC_GA!$A$4:$X$162,VOC_GA!U$1,FALSE)</f>
        <v>72.029975143000001</v>
      </c>
      <c r="W4" s="1">
        <f>VLOOKUP(TRIM($B4),VOC_GA!$A$4:$X$162,VOC_GA!V$1,FALSE)</f>
        <v>22.676639462000001</v>
      </c>
      <c r="X4" s="1">
        <f>VLOOKUP(TRIM($B4),VOC_GA!$A$4:$X$162,VOC_GA!W$1,FALSE)</f>
        <v>141.01417119999999</v>
      </c>
      <c r="Y4" s="1">
        <f>VLOOKUP(TRIM($B4),VOC_GA!$A$4:$X$162,VOC_GA!X$1,FALSE)</f>
        <v>17.884722653000001</v>
      </c>
      <c r="Z4" s="1">
        <f t="shared" si="1"/>
        <v>2968.0560856250004</v>
      </c>
      <c r="AA4" s="1"/>
      <c r="AB4" s="1">
        <f>IF(ISNA(VLOOKUP($B4,Updated_EGU_Emissions!$A$26:$G$32,6,FALSE)),"0",VLOOKUP($B4,Updated_EGU_Emissions!$A$26:$G$32,6,FALSE))</f>
        <v>72.030038970000007</v>
      </c>
      <c r="AC4" s="1">
        <f>IF(ISNA(VLOOKUP($B4,Updated_EGU_Emissions!$A$26:$G$32,7,FALSE)),"0",VLOOKUP($B4,Updated_EGU_Emissions!$A$26:$G$32,7,FALSE))</f>
        <v>194.49599999999998</v>
      </c>
      <c r="AD4" s="1"/>
      <c r="AE4" s="1">
        <f t="shared" si="2"/>
        <v>22.676639462000001</v>
      </c>
      <c r="AF4" s="1">
        <f t="shared" si="3"/>
        <v>1359.4377182569999</v>
      </c>
      <c r="AG4" s="1">
        <f t="shared" si="4"/>
        <v>773.21995369799993</v>
      </c>
      <c r="AH4" s="1">
        <f t="shared" si="5"/>
        <v>1730.4119952000001</v>
      </c>
      <c r="AI4" s="1">
        <f t="shared" si="6"/>
        <v>329.97103479999998</v>
      </c>
      <c r="AJ4" s="1">
        <f t="shared" si="7"/>
        <v>4215.7173414170002</v>
      </c>
      <c r="AK4" s="1">
        <f t="shared" si="8"/>
        <v>22.676639462000001</v>
      </c>
      <c r="AL4" s="1">
        <f t="shared" si="9"/>
        <v>1288.7223981529999</v>
      </c>
      <c r="AM4" s="1">
        <f t="shared" si="10"/>
        <v>545.665985987</v>
      </c>
      <c r="AN4" s="1">
        <f t="shared" si="11"/>
        <v>897.94691567999996</v>
      </c>
      <c r="AO4" s="1">
        <f t="shared" ref="AO4:AO41" si="13">V4+X4-AB4+AC4</f>
        <v>335.51010737299998</v>
      </c>
      <c r="AP4" s="1">
        <f t="shared" si="12"/>
        <v>3090.5220466549999</v>
      </c>
    </row>
    <row r="5" spans="1:42" x14ac:dyDescent="0.25">
      <c r="A5" t="s">
        <v>178</v>
      </c>
      <c r="B5" t="s">
        <v>217</v>
      </c>
      <c r="C5" s="1">
        <f>VLOOKUP(TRIM($B5),VOC_GA!$A$4:$X$162,VOC_GA!C$1,FALSE)</f>
        <v>7345.5838611999998</v>
      </c>
      <c r="D5" s="1">
        <f>VLOOKUP(TRIM($B5),VOC_GA!$A$4:$X$162,VOC_GA!D$1,FALSE)</f>
        <v>15.436431929999999</v>
      </c>
      <c r="E5" s="1">
        <f>VLOOKUP(TRIM($B5),VOC_GA!$A$4:$X$162,VOC_GA!E$1,FALSE)</f>
        <v>0</v>
      </c>
      <c r="F5" s="1">
        <f>VLOOKUP(TRIM($B5),VOC_GA!$A$4:$X$162,VOC_GA!F$1,FALSE)</f>
        <v>342.38351327999999</v>
      </c>
      <c r="G5" s="1">
        <f>VLOOKUP(TRIM($B5),VOC_GA!$A$4:$X$162,VOC_GA!G$1,FALSE)</f>
        <v>96.805661028000003</v>
      </c>
      <c r="H5" s="1">
        <f>VLOOKUP(TRIM($B5),VOC_GA!$A$4:$X$162,VOC_GA!H$1,FALSE)</f>
        <v>0</v>
      </c>
      <c r="I5" s="1">
        <f>VLOOKUP(TRIM($B5),VOC_GA!$A$4:$X$162,VOC_GA!I$1,FALSE)</f>
        <v>455.72734222000003</v>
      </c>
      <c r="J5" s="1">
        <f>VLOOKUP(TRIM($B5),VOC_GA!$A$4:$X$162,VOC_GA!J$1,FALSE)</f>
        <v>0</v>
      </c>
      <c r="K5" s="1">
        <f>VLOOKUP(TRIM($B5),VOC_GA!$A$4:$X$162,VOC_GA!K$1,FALSE)</f>
        <v>31.267013679000002</v>
      </c>
      <c r="L5" s="1">
        <f>VLOOKUP(TRIM($B5),VOC_GA!$A$4:$X$162,VOC_GA!L$1,FALSE)</f>
        <v>2.5998905400000001E-2</v>
      </c>
      <c r="M5" s="1">
        <f>VLOOKUP(TRIM($B5),VOC_GA!$A$4:$X$162,VOC_GA!M$1,FALSE)</f>
        <v>3.0174827680999998</v>
      </c>
      <c r="N5" s="1">
        <f t="shared" si="0"/>
        <v>944.6634438105001</v>
      </c>
      <c r="O5" s="1">
        <f>VLOOKUP(TRIM($B5),VOC_GA!$A$4:$X$162,VOC_GA!N$1,FALSE)</f>
        <v>7345.5838611999998</v>
      </c>
      <c r="P5" s="1">
        <f>VLOOKUP(TRIM($B5),VOC_GA!$A$4:$X$162,VOC_GA!O$1,FALSE)</f>
        <v>10.358736090000001</v>
      </c>
      <c r="Q5" s="1">
        <f>VLOOKUP(TRIM($B5),VOC_GA!$A$4:$X$162,VOC_GA!P$1,FALSE)</f>
        <v>0</v>
      </c>
      <c r="R5" s="1">
        <f>VLOOKUP(TRIM($B5),VOC_GA!$A$4:$X$162,VOC_GA!Q$1,FALSE)</f>
        <v>332.30570137000001</v>
      </c>
      <c r="S5" s="1">
        <f>VLOOKUP(TRIM($B5),VOC_GA!$A$4:$X$162,VOC_GA!R$1,FALSE)</f>
        <v>64.744119005000002</v>
      </c>
      <c r="T5" s="1">
        <f>VLOOKUP(TRIM($B5),VOC_GA!$A$4:$X$162,VOC_GA!S$1,FALSE)</f>
        <v>0</v>
      </c>
      <c r="U5" s="1">
        <f>VLOOKUP(TRIM($B5),VOC_GA!$A$4:$X$162,VOC_GA!T$1,FALSE)</f>
        <v>254.53936353</v>
      </c>
      <c r="V5" s="1">
        <f>VLOOKUP(TRIM($B5),VOC_GA!$A$4:$X$162,VOC_GA!U$1,FALSE)</f>
        <v>0</v>
      </c>
      <c r="W5" s="1">
        <f>VLOOKUP(TRIM($B5),VOC_GA!$A$4:$X$162,VOC_GA!V$1,FALSE)</f>
        <v>31.267013679000002</v>
      </c>
      <c r="X5" s="1">
        <f>VLOOKUP(TRIM($B5),VOC_GA!$A$4:$X$162,VOC_GA!W$1,FALSE)</f>
        <v>2.46369065E-2</v>
      </c>
      <c r="Y5" s="1">
        <f>VLOOKUP(TRIM($B5),VOC_GA!$A$4:$X$162,VOC_GA!X$1,FALSE)</f>
        <v>2.9533122395000002</v>
      </c>
      <c r="Z5" s="1">
        <f t="shared" si="1"/>
        <v>696.19288281999991</v>
      </c>
      <c r="AA5" s="1"/>
      <c r="AB5" s="1" t="str">
        <f>IF(ISNA(VLOOKUP($B5,Updated_EGU_Emissions!$A$26:$G$32,6,FALSE)),"0",VLOOKUP($B5,Updated_EGU_Emissions!$A$26:$G$32,6,FALSE))</f>
        <v>0</v>
      </c>
      <c r="AC5" s="1" t="str">
        <f>IF(ISNA(VLOOKUP($B5,Updated_EGU_Emissions!$A$26:$G$32,7,FALSE)),"0",VLOOKUP($B5,Updated_EGU_Emissions!$A$26:$G$32,7,FALSE))</f>
        <v>0</v>
      </c>
      <c r="AD5" s="1"/>
      <c r="AE5" s="1">
        <f t="shared" si="2"/>
        <v>31.267013679000002</v>
      </c>
      <c r="AF5" s="1">
        <f t="shared" si="3"/>
        <v>345.40099604810001</v>
      </c>
      <c r="AG5" s="1">
        <f t="shared" si="4"/>
        <v>112.242092958</v>
      </c>
      <c r="AH5" s="1">
        <f t="shared" si="5"/>
        <v>455.72734222000003</v>
      </c>
      <c r="AI5" s="1">
        <f t="shared" si="6"/>
        <v>2.5998905400000001E-2</v>
      </c>
      <c r="AJ5" s="1">
        <f t="shared" si="7"/>
        <v>944.66344381049998</v>
      </c>
      <c r="AK5" s="1">
        <f t="shared" si="8"/>
        <v>31.267013679000002</v>
      </c>
      <c r="AL5" s="1">
        <f t="shared" si="9"/>
        <v>335.25901360950002</v>
      </c>
      <c r="AM5" s="1">
        <f t="shared" si="10"/>
        <v>75.102855094999995</v>
      </c>
      <c r="AN5" s="1">
        <f t="shared" si="11"/>
        <v>254.53936353</v>
      </c>
      <c r="AO5" s="1">
        <f t="shared" si="13"/>
        <v>2.46369065E-2</v>
      </c>
      <c r="AP5" s="1">
        <f t="shared" si="12"/>
        <v>696.19288281999991</v>
      </c>
    </row>
    <row r="6" spans="1:42" x14ac:dyDescent="0.25">
      <c r="A6" t="s">
        <v>179</v>
      </c>
      <c r="B6" t="s">
        <v>218</v>
      </c>
      <c r="C6" s="1">
        <f>VLOOKUP(TRIM($B6),VOC_GA!$A$4:$X$162,VOC_GA!C$1,FALSE)</f>
        <v>11711.488600999999</v>
      </c>
      <c r="D6" s="1">
        <f>VLOOKUP(TRIM($B6),VOC_GA!$A$4:$X$162,VOC_GA!D$1,FALSE)</f>
        <v>7.2522015906000004</v>
      </c>
      <c r="E6" s="1">
        <f>VLOOKUP(TRIM($B6),VOC_GA!$A$4:$X$162,VOC_GA!E$1,FALSE)</f>
        <v>0</v>
      </c>
      <c r="F6" s="1">
        <f>VLOOKUP(TRIM($B6),VOC_GA!$A$4:$X$162,VOC_GA!F$1,FALSE)</f>
        <v>1454.1499764</v>
      </c>
      <c r="G6" s="1">
        <f>VLOOKUP(TRIM($B6),VOC_GA!$A$4:$X$162,VOC_GA!G$1,FALSE)</f>
        <v>431.82123801</v>
      </c>
      <c r="H6" s="1">
        <f>VLOOKUP(TRIM($B6),VOC_GA!$A$4:$X$162,VOC_GA!H$1,FALSE)</f>
        <v>0</v>
      </c>
      <c r="I6" s="1">
        <f>VLOOKUP(TRIM($B6),VOC_GA!$A$4:$X$162,VOC_GA!I$1,FALSE)</f>
        <v>1640.9345900999999</v>
      </c>
      <c r="J6" s="1">
        <f>VLOOKUP(TRIM($B6),VOC_GA!$A$4:$X$162,VOC_GA!J$1,FALSE)</f>
        <v>0</v>
      </c>
      <c r="K6" s="1">
        <f>VLOOKUP(TRIM($B6),VOC_GA!$A$4:$X$162,VOC_GA!K$1,FALSE)</f>
        <v>37.415878945000003</v>
      </c>
      <c r="L6" s="1">
        <f>VLOOKUP(TRIM($B6),VOC_GA!$A$4:$X$162,VOC_GA!L$1,FALSE)</f>
        <v>201.55274700999999</v>
      </c>
      <c r="M6" s="1">
        <f>VLOOKUP(TRIM($B6),VOC_GA!$A$4:$X$162,VOC_GA!M$1,FALSE)</f>
        <v>20.357605692</v>
      </c>
      <c r="N6" s="1">
        <f t="shared" si="0"/>
        <v>3793.4842377475998</v>
      </c>
      <c r="O6" s="1">
        <f>VLOOKUP(TRIM($B6),VOC_GA!$A$4:$X$162,VOC_GA!N$1,FALSE)</f>
        <v>11711.488600999999</v>
      </c>
      <c r="P6" s="1">
        <f>VLOOKUP(TRIM($B6),VOC_GA!$A$4:$X$162,VOC_GA!O$1,FALSE)</f>
        <v>4.8529869872000004</v>
      </c>
      <c r="Q6" s="1">
        <f>VLOOKUP(TRIM($B6),VOC_GA!$A$4:$X$162,VOC_GA!P$1,FALSE)</f>
        <v>0</v>
      </c>
      <c r="R6" s="1">
        <f>VLOOKUP(TRIM($B6),VOC_GA!$A$4:$X$162,VOC_GA!Q$1,FALSE)</f>
        <v>1400.0519843</v>
      </c>
      <c r="S6" s="1">
        <f>VLOOKUP(TRIM($B6),VOC_GA!$A$4:$X$162,VOC_GA!R$1,FALSE)</f>
        <v>301.98552334999999</v>
      </c>
      <c r="T6" s="1">
        <f>VLOOKUP(TRIM($B6),VOC_GA!$A$4:$X$162,VOC_GA!S$1,FALSE)</f>
        <v>0</v>
      </c>
      <c r="U6" s="1">
        <f>VLOOKUP(TRIM($B6),VOC_GA!$A$4:$X$162,VOC_GA!T$1,FALSE)</f>
        <v>843.28141338</v>
      </c>
      <c r="V6" s="1">
        <f>VLOOKUP(TRIM($B6),VOC_GA!$A$4:$X$162,VOC_GA!U$1,FALSE)</f>
        <v>0</v>
      </c>
      <c r="W6" s="1">
        <f>VLOOKUP(TRIM($B6),VOC_GA!$A$4:$X$162,VOC_GA!V$1,FALSE)</f>
        <v>37.415878945000003</v>
      </c>
      <c r="X6" s="1">
        <f>VLOOKUP(TRIM($B6),VOC_GA!$A$4:$X$162,VOC_GA!W$1,FALSE)</f>
        <v>201.62510667999999</v>
      </c>
      <c r="Y6" s="1">
        <f>VLOOKUP(TRIM($B6),VOC_GA!$A$4:$X$162,VOC_GA!X$1,FALSE)</f>
        <v>19.865026802999999</v>
      </c>
      <c r="Z6" s="1">
        <f t="shared" si="1"/>
        <v>2809.0779204451997</v>
      </c>
      <c r="AA6" s="1"/>
      <c r="AB6" s="1" t="str">
        <f>IF(ISNA(VLOOKUP($B6,Updated_EGU_Emissions!$A$26:$G$32,6,FALSE)),"0",VLOOKUP($B6,Updated_EGU_Emissions!$A$26:$G$32,6,FALSE))</f>
        <v>0</v>
      </c>
      <c r="AC6" s="1" t="str">
        <f>IF(ISNA(VLOOKUP($B6,Updated_EGU_Emissions!$A$26:$G$32,7,FALSE)),"0",VLOOKUP($B6,Updated_EGU_Emissions!$A$26:$G$32,7,FALSE))</f>
        <v>0</v>
      </c>
      <c r="AD6" s="1"/>
      <c r="AE6" s="1">
        <f t="shared" si="2"/>
        <v>37.415878945000003</v>
      </c>
      <c r="AF6" s="1">
        <f t="shared" si="3"/>
        <v>1474.5075820920001</v>
      </c>
      <c r="AG6" s="1">
        <f t="shared" si="4"/>
        <v>439.07343960060001</v>
      </c>
      <c r="AH6" s="1">
        <f t="shared" si="5"/>
        <v>1640.9345900999999</v>
      </c>
      <c r="AI6" s="1">
        <f t="shared" si="6"/>
        <v>201.55274700999999</v>
      </c>
      <c r="AJ6" s="1">
        <f t="shared" si="7"/>
        <v>3793.4842377476002</v>
      </c>
      <c r="AK6" s="1">
        <f t="shared" si="8"/>
        <v>37.415878945000003</v>
      </c>
      <c r="AL6" s="1">
        <f t="shared" si="9"/>
        <v>1419.917011103</v>
      </c>
      <c r="AM6" s="1">
        <f t="shared" si="10"/>
        <v>306.83851033719998</v>
      </c>
      <c r="AN6" s="1">
        <f t="shared" si="11"/>
        <v>843.28141338</v>
      </c>
      <c r="AO6" s="1">
        <f t="shared" si="13"/>
        <v>201.62510667999999</v>
      </c>
      <c r="AP6" s="1">
        <f t="shared" si="12"/>
        <v>2809.0779204452001</v>
      </c>
    </row>
    <row r="7" spans="1:42" x14ac:dyDescent="0.25">
      <c r="A7" t="s">
        <v>180</v>
      </c>
      <c r="B7" t="s">
        <v>219</v>
      </c>
      <c r="C7" s="1">
        <f>VLOOKUP(TRIM($B7),VOC_GA!$A$4:$X$162,VOC_GA!C$1,FALSE)</f>
        <v>11701.861519</v>
      </c>
      <c r="D7" s="1">
        <f>VLOOKUP(TRIM($B7),VOC_GA!$A$4:$X$162,VOC_GA!D$1,FALSE)</f>
        <v>0.82428115540000002</v>
      </c>
      <c r="E7" s="1">
        <f>VLOOKUP(TRIM($B7),VOC_GA!$A$4:$X$162,VOC_GA!E$1,FALSE)</f>
        <v>0</v>
      </c>
      <c r="F7" s="1">
        <f>VLOOKUP(TRIM($B7),VOC_GA!$A$4:$X$162,VOC_GA!F$1,FALSE)</f>
        <v>1851.5911570999999</v>
      </c>
      <c r="G7" s="1">
        <f>VLOOKUP(TRIM($B7),VOC_GA!$A$4:$X$162,VOC_GA!G$1,FALSE)</f>
        <v>836.79089170999998</v>
      </c>
      <c r="H7" s="1">
        <f>VLOOKUP(TRIM($B7),VOC_GA!$A$4:$X$162,VOC_GA!H$1,FALSE)</f>
        <v>0</v>
      </c>
      <c r="I7" s="1">
        <f>VLOOKUP(TRIM($B7),VOC_GA!$A$4:$X$162,VOC_GA!I$1,FALSE)</f>
        <v>1535.8434304</v>
      </c>
      <c r="J7" s="1">
        <f>VLOOKUP(TRIM($B7),VOC_GA!$A$4:$X$162,VOC_GA!J$1,FALSE)</f>
        <v>0</v>
      </c>
      <c r="K7" s="1">
        <f>VLOOKUP(TRIM($B7),VOC_GA!$A$4:$X$162,VOC_GA!K$1,FALSE)</f>
        <v>9.4360515551000006</v>
      </c>
      <c r="L7" s="1">
        <f>VLOOKUP(TRIM($B7),VOC_GA!$A$4:$X$162,VOC_GA!L$1,FALSE)</f>
        <v>89.704252385000004</v>
      </c>
      <c r="M7" s="1">
        <f>VLOOKUP(TRIM($B7),VOC_GA!$A$4:$X$162,VOC_GA!M$1,FALSE)</f>
        <v>33.725217712000003</v>
      </c>
      <c r="N7" s="1">
        <f t="shared" si="0"/>
        <v>4357.9152820174995</v>
      </c>
      <c r="O7" s="1">
        <f>VLOOKUP(TRIM($B7),VOC_GA!$A$4:$X$162,VOC_GA!N$1,FALSE)</f>
        <v>11701.861519</v>
      </c>
      <c r="P7" s="1">
        <f>VLOOKUP(TRIM($B7),VOC_GA!$A$4:$X$162,VOC_GA!O$1,FALSE)</f>
        <v>0.90664087260000004</v>
      </c>
      <c r="Q7" s="1">
        <f>VLOOKUP(TRIM($B7),VOC_GA!$A$4:$X$162,VOC_GA!P$1,FALSE)</f>
        <v>0</v>
      </c>
      <c r="R7" s="1">
        <f>VLOOKUP(TRIM($B7),VOC_GA!$A$4:$X$162,VOC_GA!Q$1,FALSE)</f>
        <v>1684.2225679999999</v>
      </c>
      <c r="S7" s="1">
        <f>VLOOKUP(TRIM($B7),VOC_GA!$A$4:$X$162,VOC_GA!R$1,FALSE)</f>
        <v>616.46525129999998</v>
      </c>
      <c r="T7" s="1">
        <f>VLOOKUP(TRIM($B7),VOC_GA!$A$4:$X$162,VOC_GA!S$1,FALSE)</f>
        <v>0</v>
      </c>
      <c r="U7" s="1">
        <f>VLOOKUP(TRIM($B7),VOC_GA!$A$4:$X$162,VOC_GA!T$1,FALSE)</f>
        <v>923.19962367000005</v>
      </c>
      <c r="V7" s="1">
        <f>VLOOKUP(TRIM($B7),VOC_GA!$A$4:$X$162,VOC_GA!U$1,FALSE)</f>
        <v>0</v>
      </c>
      <c r="W7" s="1">
        <f>VLOOKUP(TRIM($B7),VOC_GA!$A$4:$X$162,VOC_GA!V$1,FALSE)</f>
        <v>9.4360515551000006</v>
      </c>
      <c r="X7" s="1">
        <f>VLOOKUP(TRIM($B7),VOC_GA!$A$4:$X$162,VOC_GA!W$1,FALSE)</f>
        <v>13.640410611</v>
      </c>
      <c r="Y7" s="1">
        <f>VLOOKUP(TRIM($B7),VOC_GA!$A$4:$X$162,VOC_GA!X$1,FALSE)</f>
        <v>32.928544199999997</v>
      </c>
      <c r="Z7" s="1">
        <f t="shared" si="1"/>
        <v>3280.7990902087004</v>
      </c>
      <c r="AA7" s="1"/>
      <c r="AB7" s="1" t="str">
        <f>IF(ISNA(VLOOKUP($B7,Updated_EGU_Emissions!$A$26:$G$32,6,FALSE)),"0",VLOOKUP($B7,Updated_EGU_Emissions!$A$26:$G$32,6,FALSE))</f>
        <v>0</v>
      </c>
      <c r="AC7" s="1" t="str">
        <f>IF(ISNA(VLOOKUP($B7,Updated_EGU_Emissions!$A$26:$G$32,7,FALSE)),"0",VLOOKUP($B7,Updated_EGU_Emissions!$A$26:$G$32,7,FALSE))</f>
        <v>0</v>
      </c>
      <c r="AD7" s="1"/>
      <c r="AE7" s="1">
        <f t="shared" si="2"/>
        <v>9.4360515551000006</v>
      </c>
      <c r="AF7" s="1">
        <f t="shared" si="3"/>
        <v>1885.3163748119998</v>
      </c>
      <c r="AG7" s="1">
        <f t="shared" si="4"/>
        <v>837.61517286539993</v>
      </c>
      <c r="AH7" s="1">
        <f t="shared" si="5"/>
        <v>1535.8434304</v>
      </c>
      <c r="AI7" s="1">
        <f t="shared" si="6"/>
        <v>89.704252385000004</v>
      </c>
      <c r="AJ7" s="1">
        <f t="shared" si="7"/>
        <v>4357.9152820174995</v>
      </c>
      <c r="AK7" s="1">
        <f t="shared" si="8"/>
        <v>9.4360515551000006</v>
      </c>
      <c r="AL7" s="1">
        <f t="shared" si="9"/>
        <v>1717.1511121999999</v>
      </c>
      <c r="AM7" s="1">
        <f t="shared" si="10"/>
        <v>617.37189217259993</v>
      </c>
      <c r="AN7" s="1">
        <f t="shared" si="11"/>
        <v>923.19962367000005</v>
      </c>
      <c r="AO7" s="1">
        <f t="shared" si="13"/>
        <v>13.640410611</v>
      </c>
      <c r="AP7" s="1">
        <f t="shared" si="12"/>
        <v>3280.7990902086999</v>
      </c>
    </row>
    <row r="8" spans="1:42" x14ac:dyDescent="0.25">
      <c r="A8" t="s">
        <v>172</v>
      </c>
      <c r="B8" t="s">
        <v>211</v>
      </c>
      <c r="C8" s="1">
        <f>VLOOKUP(TRIM($B8),VOC_GA!$A$4:$X$162,VOC_GA!C$1,FALSE)</f>
        <v>5008.6819836000004</v>
      </c>
      <c r="D8" s="1">
        <f>VLOOKUP(TRIM($B8),VOC_GA!$A$4:$X$162,VOC_GA!D$1,FALSE)</f>
        <v>5.297777741</v>
      </c>
      <c r="E8" s="1">
        <f>VLOOKUP(TRIM($B8),VOC_GA!$A$4:$X$162,VOC_GA!E$1,FALSE)</f>
        <v>0</v>
      </c>
      <c r="F8" s="1">
        <f>VLOOKUP(TRIM($B8),VOC_GA!$A$4:$X$162,VOC_GA!F$1,FALSE)</f>
        <v>1403.4421503000001</v>
      </c>
      <c r="G8" s="1">
        <f>VLOOKUP(TRIM($B8),VOC_GA!$A$4:$X$162,VOC_GA!G$1,FALSE)</f>
        <v>269.19054890000001</v>
      </c>
      <c r="H8" s="1">
        <f>VLOOKUP(TRIM($B8),VOC_GA!$A$4:$X$162,VOC_GA!H$1,FALSE)</f>
        <v>0</v>
      </c>
      <c r="I8" s="1">
        <f>VLOOKUP(TRIM($B8),VOC_GA!$A$4:$X$162,VOC_GA!I$1,FALSE)</f>
        <v>1220.9195130000001</v>
      </c>
      <c r="J8" s="1">
        <f>VLOOKUP(TRIM($B8),VOC_GA!$A$4:$X$162,VOC_GA!J$1,FALSE)</f>
        <v>0</v>
      </c>
      <c r="K8" s="1">
        <f>VLOOKUP(TRIM($B8),VOC_GA!$A$4:$X$162,VOC_GA!K$1,FALSE)</f>
        <v>0.19328020200000001</v>
      </c>
      <c r="L8" s="1">
        <f>VLOOKUP(TRIM($B8),VOC_GA!$A$4:$X$162,VOC_GA!L$1,FALSE)</f>
        <v>64.972814585999998</v>
      </c>
      <c r="M8" s="1">
        <f>VLOOKUP(TRIM($B8),VOC_GA!$A$4:$X$162,VOC_GA!M$1,FALSE)</f>
        <v>52.294243416999997</v>
      </c>
      <c r="N8" s="1">
        <f t="shared" si="0"/>
        <v>3016.3103281459998</v>
      </c>
      <c r="O8" s="1">
        <f>VLOOKUP(TRIM($B8),VOC_GA!$A$4:$X$162,VOC_GA!N$1,FALSE)</f>
        <v>5008.6819836000004</v>
      </c>
      <c r="P8" s="1">
        <f>VLOOKUP(TRIM($B8),VOC_GA!$A$4:$X$162,VOC_GA!O$1,FALSE)</f>
        <v>3.5686662588</v>
      </c>
      <c r="Q8" s="1">
        <f>VLOOKUP(TRIM($B8),VOC_GA!$A$4:$X$162,VOC_GA!P$1,FALSE)</f>
        <v>0</v>
      </c>
      <c r="R8" s="1">
        <f>VLOOKUP(TRIM($B8),VOC_GA!$A$4:$X$162,VOC_GA!Q$1,FALSE)</f>
        <v>1328.1765515</v>
      </c>
      <c r="S8" s="1">
        <f>VLOOKUP(TRIM($B8),VOC_GA!$A$4:$X$162,VOC_GA!R$1,FALSE)</f>
        <v>197.09466294000001</v>
      </c>
      <c r="T8" s="1">
        <f>VLOOKUP(TRIM($B8),VOC_GA!$A$4:$X$162,VOC_GA!S$1,FALSE)</f>
        <v>0</v>
      </c>
      <c r="U8" s="1">
        <f>VLOOKUP(TRIM($B8),VOC_GA!$A$4:$X$162,VOC_GA!T$1,FALSE)</f>
        <v>580.26553708999995</v>
      </c>
      <c r="V8" s="1">
        <f>VLOOKUP(TRIM($B8),VOC_GA!$A$4:$X$162,VOC_GA!U$1,FALSE)</f>
        <v>0</v>
      </c>
      <c r="W8" s="1">
        <f>VLOOKUP(TRIM($B8),VOC_GA!$A$4:$X$162,VOC_GA!V$1,FALSE)</f>
        <v>0.19328020200000001</v>
      </c>
      <c r="X8" s="1">
        <f>VLOOKUP(TRIM($B8),VOC_GA!$A$4:$X$162,VOC_GA!W$1,FALSE)</f>
        <v>65.321289594000007</v>
      </c>
      <c r="Y8" s="1">
        <f>VLOOKUP(TRIM($B8),VOC_GA!$A$4:$X$162,VOC_GA!X$1,FALSE)</f>
        <v>50.753833727</v>
      </c>
      <c r="Z8" s="1">
        <f t="shared" si="1"/>
        <v>2225.3738213117999</v>
      </c>
      <c r="AA8" s="1"/>
      <c r="AB8" s="1" t="str">
        <f>IF(ISNA(VLOOKUP($B8,Updated_EGU_Emissions!$A$26:$G$32,6,FALSE)),"0",VLOOKUP($B8,Updated_EGU_Emissions!$A$26:$G$32,6,FALSE))</f>
        <v>0</v>
      </c>
      <c r="AC8" s="1" t="str">
        <f>IF(ISNA(VLOOKUP($B8,Updated_EGU_Emissions!$A$26:$G$32,7,FALSE)),"0",VLOOKUP($B8,Updated_EGU_Emissions!$A$26:$G$32,7,FALSE))</f>
        <v>0</v>
      </c>
      <c r="AD8" s="1"/>
      <c r="AE8" s="1">
        <f t="shared" si="2"/>
        <v>0.19328020200000001</v>
      </c>
      <c r="AF8" s="1">
        <f t="shared" si="3"/>
        <v>1455.7363937170001</v>
      </c>
      <c r="AG8" s="1">
        <f t="shared" si="4"/>
        <v>274.48832664100001</v>
      </c>
      <c r="AH8" s="1">
        <f t="shared" si="5"/>
        <v>1220.9195130000001</v>
      </c>
      <c r="AI8" s="1">
        <f t="shared" si="6"/>
        <v>64.972814585999998</v>
      </c>
      <c r="AJ8" s="1">
        <f t="shared" si="7"/>
        <v>3016.3103281459998</v>
      </c>
      <c r="AK8" s="1">
        <f t="shared" si="8"/>
        <v>0.19328020200000001</v>
      </c>
      <c r="AL8" s="1">
        <f t="shared" si="9"/>
        <v>1378.930385227</v>
      </c>
      <c r="AM8" s="1">
        <f t="shared" si="10"/>
        <v>200.6633291988</v>
      </c>
      <c r="AN8" s="1">
        <f t="shared" si="11"/>
        <v>580.26553708999995</v>
      </c>
      <c r="AO8" s="1">
        <f t="shared" si="13"/>
        <v>65.321289594000007</v>
      </c>
      <c r="AP8" s="1">
        <f t="shared" si="12"/>
        <v>2225.3738213117999</v>
      </c>
    </row>
    <row r="9" spans="1:42" x14ac:dyDescent="0.25">
      <c r="A9" t="s">
        <v>181</v>
      </c>
      <c r="B9" t="s">
        <v>220</v>
      </c>
      <c r="C9" s="1">
        <f>VLOOKUP(TRIM($B9),VOC_GA!$A$4:$X$162,VOC_GA!C$1,FALSE)</f>
        <v>4376.1175053999996</v>
      </c>
      <c r="D9" s="1">
        <f>VLOOKUP(TRIM($B9),VOC_GA!$A$4:$X$162,VOC_GA!D$1,FALSE)</f>
        <v>5.5809068712999998</v>
      </c>
      <c r="E9" s="1">
        <f>VLOOKUP(TRIM($B9),VOC_GA!$A$4:$X$162,VOC_GA!E$1,FALSE)</f>
        <v>0</v>
      </c>
      <c r="F9" s="1">
        <f>VLOOKUP(TRIM($B9),VOC_GA!$A$4:$X$162,VOC_GA!F$1,FALSE)</f>
        <v>2472.6020530999999</v>
      </c>
      <c r="G9" s="1">
        <f>VLOOKUP(TRIM($B9),VOC_GA!$A$4:$X$162,VOC_GA!G$1,FALSE)</f>
        <v>633.85714390999999</v>
      </c>
      <c r="H9" s="1">
        <f>VLOOKUP(TRIM($B9),VOC_GA!$A$4:$X$162,VOC_GA!H$1,FALSE)</f>
        <v>0</v>
      </c>
      <c r="I9" s="1">
        <f>VLOOKUP(TRIM($B9),VOC_GA!$A$4:$X$162,VOC_GA!I$1,FALSE)</f>
        <v>2340.8090207999999</v>
      </c>
      <c r="J9" s="1">
        <f>VLOOKUP(TRIM($B9),VOC_GA!$A$4:$X$162,VOC_GA!J$1,FALSE)</f>
        <v>0</v>
      </c>
      <c r="K9" s="1">
        <f>VLOOKUP(TRIM($B9),VOC_GA!$A$4:$X$162,VOC_GA!K$1,FALSE)</f>
        <v>6.1206063481999999</v>
      </c>
      <c r="L9" s="1">
        <f>VLOOKUP(TRIM($B9),VOC_GA!$A$4:$X$162,VOC_GA!L$1,FALSE)</f>
        <v>1044.4927032999999</v>
      </c>
      <c r="M9" s="1">
        <f>VLOOKUP(TRIM($B9),VOC_GA!$A$4:$X$162,VOC_GA!M$1,FALSE)</f>
        <v>31.191013586</v>
      </c>
      <c r="N9" s="1">
        <f t="shared" si="0"/>
        <v>6534.6534479154998</v>
      </c>
      <c r="O9" s="1">
        <f>VLOOKUP(TRIM($B9),VOC_GA!$A$4:$X$162,VOC_GA!N$1,FALSE)</f>
        <v>4376.1175053999996</v>
      </c>
      <c r="P9" s="1">
        <f>VLOOKUP(TRIM($B9),VOC_GA!$A$4:$X$162,VOC_GA!O$1,FALSE)</f>
        <v>3.7418349068999999</v>
      </c>
      <c r="Q9" s="1">
        <f>VLOOKUP(TRIM($B9),VOC_GA!$A$4:$X$162,VOC_GA!P$1,FALSE)</f>
        <v>0</v>
      </c>
      <c r="R9" s="1">
        <f>VLOOKUP(TRIM($B9),VOC_GA!$A$4:$X$162,VOC_GA!Q$1,FALSE)</f>
        <v>2362.9558155999998</v>
      </c>
      <c r="S9" s="1">
        <f>VLOOKUP(TRIM($B9),VOC_GA!$A$4:$X$162,VOC_GA!R$1,FALSE)</f>
        <v>458.07875383999999</v>
      </c>
      <c r="T9" s="1">
        <f>VLOOKUP(TRIM($B9),VOC_GA!$A$4:$X$162,VOC_GA!S$1,FALSE)</f>
        <v>0</v>
      </c>
      <c r="U9" s="1">
        <f>VLOOKUP(TRIM($B9),VOC_GA!$A$4:$X$162,VOC_GA!T$1,FALSE)</f>
        <v>1155.6665343</v>
      </c>
      <c r="V9" s="1">
        <f>VLOOKUP(TRIM($B9),VOC_GA!$A$4:$X$162,VOC_GA!U$1,FALSE)</f>
        <v>0</v>
      </c>
      <c r="W9" s="1">
        <f>VLOOKUP(TRIM($B9),VOC_GA!$A$4:$X$162,VOC_GA!V$1,FALSE)</f>
        <v>6.1206063481999999</v>
      </c>
      <c r="X9" s="1">
        <f>VLOOKUP(TRIM($B9),VOC_GA!$A$4:$X$162,VOC_GA!W$1,FALSE)</f>
        <v>1037.4575256000001</v>
      </c>
      <c r="Y9" s="1">
        <f>VLOOKUP(TRIM($B9),VOC_GA!$A$4:$X$162,VOC_GA!X$1,FALSE)</f>
        <v>30.520543142000001</v>
      </c>
      <c r="Z9" s="1">
        <f t="shared" si="1"/>
        <v>5054.5416137370994</v>
      </c>
      <c r="AA9" s="1"/>
      <c r="AB9" s="1" t="str">
        <f>IF(ISNA(VLOOKUP($B9,Updated_EGU_Emissions!$A$26:$G$32,6,FALSE)),"0",VLOOKUP($B9,Updated_EGU_Emissions!$A$26:$G$32,6,FALSE))</f>
        <v>0</v>
      </c>
      <c r="AC9" s="1" t="str">
        <f>IF(ISNA(VLOOKUP($B9,Updated_EGU_Emissions!$A$26:$G$32,7,FALSE)),"0",VLOOKUP($B9,Updated_EGU_Emissions!$A$26:$G$32,7,FALSE))</f>
        <v>0</v>
      </c>
      <c r="AD9" s="1"/>
      <c r="AE9" s="1">
        <f t="shared" si="2"/>
        <v>6.1206063481999999</v>
      </c>
      <c r="AF9" s="1">
        <f t="shared" si="3"/>
        <v>2503.7930666859997</v>
      </c>
      <c r="AG9" s="1">
        <f t="shared" si="4"/>
        <v>639.43805078130003</v>
      </c>
      <c r="AH9" s="1">
        <f t="shared" si="5"/>
        <v>2340.8090207999999</v>
      </c>
      <c r="AI9" s="1">
        <f t="shared" si="6"/>
        <v>1044.4927032999999</v>
      </c>
      <c r="AJ9" s="1">
        <f t="shared" si="7"/>
        <v>6534.6534479154998</v>
      </c>
      <c r="AK9" s="1">
        <f t="shared" si="8"/>
        <v>6.1206063481999999</v>
      </c>
      <c r="AL9" s="1">
        <f t="shared" si="9"/>
        <v>2393.4763587419998</v>
      </c>
      <c r="AM9" s="1">
        <f t="shared" si="10"/>
        <v>461.8205887469</v>
      </c>
      <c r="AN9" s="1">
        <f t="shared" si="11"/>
        <v>1155.6665343</v>
      </c>
      <c r="AO9" s="1">
        <f t="shared" si="13"/>
        <v>1037.4575256000001</v>
      </c>
      <c r="AP9" s="1">
        <f t="shared" si="12"/>
        <v>5054.5416137370994</v>
      </c>
    </row>
    <row r="10" spans="1:42" x14ac:dyDescent="0.25">
      <c r="A10" t="s">
        <v>182</v>
      </c>
      <c r="B10" t="s">
        <v>221</v>
      </c>
      <c r="C10" s="1">
        <f>VLOOKUP(TRIM($B10),VOC_GA!$A$4:$X$162,VOC_GA!C$1,FALSE)</f>
        <v>8206.3721862000002</v>
      </c>
      <c r="D10" s="1">
        <f>VLOOKUP(TRIM($B10),VOC_GA!$A$4:$X$162,VOC_GA!D$1,FALSE)</f>
        <v>42.738215468999996</v>
      </c>
      <c r="E10" s="1">
        <f>VLOOKUP(TRIM($B10),VOC_GA!$A$4:$X$162,VOC_GA!E$1,FALSE)</f>
        <v>0</v>
      </c>
      <c r="F10" s="1">
        <f>VLOOKUP(TRIM($B10),VOC_GA!$A$4:$X$162,VOC_GA!F$1,FALSE)</f>
        <v>6986.7410604999995</v>
      </c>
      <c r="G10" s="1">
        <f>VLOOKUP(TRIM($B10),VOC_GA!$A$4:$X$162,VOC_GA!G$1,FALSE)</f>
        <v>2959.6069928000002</v>
      </c>
      <c r="H10" s="1">
        <f>VLOOKUP(TRIM($B10),VOC_GA!$A$4:$X$162,VOC_GA!H$1,FALSE)</f>
        <v>0</v>
      </c>
      <c r="I10" s="1">
        <f>VLOOKUP(TRIM($B10),VOC_GA!$A$4:$X$162,VOC_GA!I$1,FALSE)</f>
        <v>4826.8891504000003</v>
      </c>
      <c r="J10" s="1">
        <f>VLOOKUP(TRIM($B10),VOC_GA!$A$4:$X$162,VOC_GA!J$1,FALSE)</f>
        <v>27.183033100999999</v>
      </c>
      <c r="K10" s="1">
        <f>VLOOKUP(TRIM($B10),VOC_GA!$A$4:$X$162,VOC_GA!K$1,FALSE)</f>
        <v>0.36614494289999999</v>
      </c>
      <c r="L10" s="1">
        <f>VLOOKUP(TRIM($B10),VOC_GA!$A$4:$X$162,VOC_GA!L$1,FALSE)</f>
        <v>281.14066161</v>
      </c>
      <c r="M10" s="1">
        <f>VLOOKUP(TRIM($B10),VOC_GA!$A$4:$X$162,VOC_GA!M$1,FALSE)</f>
        <v>119.94764761</v>
      </c>
      <c r="N10" s="1">
        <f t="shared" si="0"/>
        <v>15244.612906432902</v>
      </c>
      <c r="O10" s="1">
        <f>VLOOKUP(TRIM($B10),VOC_GA!$A$4:$X$162,VOC_GA!N$1,FALSE)</f>
        <v>8206.3721862000002</v>
      </c>
      <c r="P10" s="1">
        <f>VLOOKUP(TRIM($B10),VOC_GA!$A$4:$X$162,VOC_GA!O$1,FALSE)</f>
        <v>28.137451016</v>
      </c>
      <c r="Q10" s="1">
        <f>VLOOKUP(TRIM($B10),VOC_GA!$A$4:$X$162,VOC_GA!P$1,FALSE)</f>
        <v>0</v>
      </c>
      <c r="R10" s="1">
        <f>VLOOKUP(TRIM($B10),VOC_GA!$A$4:$X$162,VOC_GA!Q$1,FALSE)</f>
        <v>6206.1837662999997</v>
      </c>
      <c r="S10" s="1">
        <f>VLOOKUP(TRIM($B10),VOC_GA!$A$4:$X$162,VOC_GA!R$1,FALSE)</f>
        <v>2243.7477918999998</v>
      </c>
      <c r="T10" s="1">
        <f>VLOOKUP(TRIM($B10),VOC_GA!$A$4:$X$162,VOC_GA!S$1,FALSE)</f>
        <v>0</v>
      </c>
      <c r="U10" s="1">
        <f>VLOOKUP(TRIM($B10),VOC_GA!$A$4:$X$162,VOC_GA!T$1,FALSE)</f>
        <v>2801.9044014999999</v>
      </c>
      <c r="V10" s="1">
        <f>VLOOKUP(TRIM($B10),VOC_GA!$A$4:$X$162,VOC_GA!U$1,FALSE)</f>
        <v>138.36918772000001</v>
      </c>
      <c r="W10" s="1">
        <f>VLOOKUP(TRIM($B10),VOC_GA!$A$4:$X$162,VOC_GA!V$1,FALSE)</f>
        <v>0.36614494289999999</v>
      </c>
      <c r="X10" s="1">
        <f>VLOOKUP(TRIM($B10),VOC_GA!$A$4:$X$162,VOC_GA!W$1,FALSE)</f>
        <v>278.83202412000003</v>
      </c>
      <c r="Y10" s="1">
        <f>VLOOKUP(TRIM($B10),VOC_GA!$A$4:$X$162,VOC_GA!X$1,FALSE)</f>
        <v>117.07531939</v>
      </c>
      <c r="Z10" s="1">
        <f t="shared" si="1"/>
        <v>11814.6160868889</v>
      </c>
      <c r="AA10" s="1"/>
      <c r="AB10" s="1" t="str">
        <f>IF(ISNA(VLOOKUP($B10,Updated_EGU_Emissions!$A$26:$G$32,6,FALSE)),"0",VLOOKUP($B10,Updated_EGU_Emissions!$A$26:$G$32,6,FALSE))</f>
        <v>0</v>
      </c>
      <c r="AC10" s="1" t="str">
        <f>IF(ISNA(VLOOKUP($B10,Updated_EGU_Emissions!$A$26:$G$32,7,FALSE)),"0",VLOOKUP($B10,Updated_EGU_Emissions!$A$26:$G$32,7,FALSE))</f>
        <v>0</v>
      </c>
      <c r="AD10" s="1"/>
      <c r="AE10" s="1">
        <f t="shared" si="2"/>
        <v>0.36614494289999999</v>
      </c>
      <c r="AF10" s="1">
        <f t="shared" si="3"/>
        <v>7106.6887081099994</v>
      </c>
      <c r="AG10" s="1">
        <f t="shared" si="4"/>
        <v>3002.3452082690001</v>
      </c>
      <c r="AH10" s="1">
        <f t="shared" si="5"/>
        <v>4826.8891504000003</v>
      </c>
      <c r="AI10" s="1">
        <f t="shared" si="6"/>
        <v>308.32369471099997</v>
      </c>
      <c r="AJ10" s="1">
        <f t="shared" si="7"/>
        <v>15244.6129064329</v>
      </c>
      <c r="AK10" s="1">
        <f t="shared" si="8"/>
        <v>0.36614494289999999</v>
      </c>
      <c r="AL10" s="1">
        <f t="shared" si="9"/>
        <v>6323.2590856899997</v>
      </c>
      <c r="AM10" s="1">
        <f t="shared" si="10"/>
        <v>2271.8852429159997</v>
      </c>
      <c r="AN10" s="1">
        <f t="shared" si="11"/>
        <v>2801.9044014999999</v>
      </c>
      <c r="AO10" s="1">
        <f t="shared" si="13"/>
        <v>417.20121184000004</v>
      </c>
      <c r="AP10" s="1">
        <f t="shared" si="12"/>
        <v>11814.6160868889</v>
      </c>
    </row>
    <row r="11" spans="1:42" x14ac:dyDescent="0.25">
      <c r="A11" t="s">
        <v>183</v>
      </c>
      <c r="B11" t="s">
        <v>222</v>
      </c>
      <c r="C11" s="1">
        <f>VLOOKUP(TRIM($B11),VOC_GA!$A$4:$X$162,VOC_GA!C$1,FALSE)</f>
        <v>11990.757331999999</v>
      </c>
      <c r="D11" s="1">
        <f>VLOOKUP(TRIM($B11),VOC_GA!$A$4:$X$162,VOC_GA!D$1,FALSE)</f>
        <v>12.776659667000001</v>
      </c>
      <c r="E11" s="1">
        <f>VLOOKUP(TRIM($B11),VOC_GA!$A$4:$X$162,VOC_GA!E$1,FALSE)</f>
        <v>0</v>
      </c>
      <c r="F11" s="1">
        <f>VLOOKUP(TRIM($B11),VOC_GA!$A$4:$X$162,VOC_GA!F$1,FALSE)</f>
        <v>1353.6973227000001</v>
      </c>
      <c r="G11" s="1">
        <f>VLOOKUP(TRIM($B11),VOC_GA!$A$4:$X$162,VOC_GA!G$1,FALSE)</f>
        <v>354.25018139000002</v>
      </c>
      <c r="H11" s="1">
        <f>VLOOKUP(TRIM($B11),VOC_GA!$A$4:$X$162,VOC_GA!H$1,FALSE)</f>
        <v>0</v>
      </c>
      <c r="I11" s="1">
        <f>VLOOKUP(TRIM($B11),VOC_GA!$A$4:$X$162,VOC_GA!I$1,FALSE)</f>
        <v>1088.8401527000001</v>
      </c>
      <c r="J11" s="1">
        <f>VLOOKUP(TRIM($B11),VOC_GA!$A$4:$X$162,VOC_GA!J$1,FALSE)</f>
        <v>61.380999465000002</v>
      </c>
      <c r="K11" s="1">
        <f>VLOOKUP(TRIM($B11),VOC_GA!$A$4:$X$162,VOC_GA!K$1,FALSE)</f>
        <v>125.69224534</v>
      </c>
      <c r="L11" s="1">
        <f>VLOOKUP(TRIM($B11),VOC_GA!$A$4:$X$162,VOC_GA!L$1,FALSE)</f>
        <v>60.791687473000003</v>
      </c>
      <c r="M11" s="1">
        <f>VLOOKUP(TRIM($B11),VOC_GA!$A$4:$X$162,VOC_GA!M$1,FALSE)</f>
        <v>19.958636375000001</v>
      </c>
      <c r="N11" s="1">
        <f t="shared" si="0"/>
        <v>3077.3878851100003</v>
      </c>
      <c r="O11" s="1">
        <f>VLOOKUP(TRIM($B11),VOC_GA!$A$4:$X$162,VOC_GA!N$1,FALSE)</f>
        <v>11990.757331999999</v>
      </c>
      <c r="P11" s="1">
        <f>VLOOKUP(TRIM($B11),VOC_GA!$A$4:$X$162,VOC_GA!O$1,FALSE)</f>
        <v>8.3782806152999996</v>
      </c>
      <c r="Q11" s="1">
        <f>VLOOKUP(TRIM($B11),VOC_GA!$A$4:$X$162,VOC_GA!P$1,FALSE)</f>
        <v>0</v>
      </c>
      <c r="R11" s="1">
        <f>VLOOKUP(TRIM($B11),VOC_GA!$A$4:$X$162,VOC_GA!Q$1,FALSE)</f>
        <v>1258.2379051999999</v>
      </c>
      <c r="S11" s="1">
        <f>VLOOKUP(TRIM($B11),VOC_GA!$A$4:$X$162,VOC_GA!R$1,FALSE)</f>
        <v>257.14433627</v>
      </c>
      <c r="T11" s="1">
        <f>VLOOKUP(TRIM($B11),VOC_GA!$A$4:$X$162,VOC_GA!S$1,FALSE)</f>
        <v>0</v>
      </c>
      <c r="U11" s="1">
        <f>VLOOKUP(TRIM($B11),VOC_GA!$A$4:$X$162,VOC_GA!T$1,FALSE)</f>
        <v>638.11181504000001</v>
      </c>
      <c r="V11" s="1">
        <f>VLOOKUP(TRIM($B11),VOC_GA!$A$4:$X$162,VOC_GA!U$1,FALSE)</f>
        <v>0</v>
      </c>
      <c r="W11" s="1">
        <f>VLOOKUP(TRIM($B11),VOC_GA!$A$4:$X$162,VOC_GA!V$1,FALSE)</f>
        <v>125.69224534</v>
      </c>
      <c r="X11" s="1">
        <f>VLOOKUP(TRIM($B11),VOC_GA!$A$4:$X$162,VOC_GA!W$1,FALSE)</f>
        <v>61.062071242000002</v>
      </c>
      <c r="Y11" s="1">
        <f>VLOOKUP(TRIM($B11),VOC_GA!$A$4:$X$162,VOC_GA!X$1,FALSE)</f>
        <v>19.503017488000001</v>
      </c>
      <c r="Z11" s="1">
        <f t="shared" si="1"/>
        <v>2368.1296711953</v>
      </c>
      <c r="AA11" s="1"/>
      <c r="AB11" s="1">
        <f>IF(ISNA(VLOOKUP($B11,Updated_EGU_Emissions!$A$26:$G$32,6,FALSE)),"0",VLOOKUP($B11,Updated_EGU_Emissions!$A$26:$G$32,6,FALSE))</f>
        <v>0</v>
      </c>
      <c r="AC11" s="1">
        <f>IF(ISNA(VLOOKUP($B11,Updated_EGU_Emissions!$A$26:$G$32,7,FALSE)),"0",VLOOKUP($B11,Updated_EGU_Emissions!$A$26:$G$32,7,FALSE))</f>
        <v>5.9051159999999996</v>
      </c>
      <c r="AD11" s="1"/>
      <c r="AE11" s="1">
        <f t="shared" si="2"/>
        <v>125.69224534</v>
      </c>
      <c r="AF11" s="1">
        <f t="shared" si="3"/>
        <v>1373.6559590750001</v>
      </c>
      <c r="AG11" s="1">
        <f t="shared" si="4"/>
        <v>367.02684105700001</v>
      </c>
      <c r="AH11" s="1">
        <f t="shared" si="5"/>
        <v>1088.8401527000001</v>
      </c>
      <c r="AI11" s="1">
        <f t="shared" si="6"/>
        <v>122.172686938</v>
      </c>
      <c r="AJ11" s="1">
        <f t="shared" si="7"/>
        <v>3077.3878851099998</v>
      </c>
      <c r="AK11" s="1">
        <f t="shared" si="8"/>
        <v>125.69224534</v>
      </c>
      <c r="AL11" s="1">
        <f t="shared" si="9"/>
        <v>1277.740922688</v>
      </c>
      <c r="AM11" s="1">
        <f t="shared" si="10"/>
        <v>265.52261688530001</v>
      </c>
      <c r="AN11" s="1">
        <f t="shared" si="11"/>
        <v>638.11181504000001</v>
      </c>
      <c r="AO11" s="1">
        <f>V11+X11-AB11+AC11</f>
        <v>66.967187241999994</v>
      </c>
      <c r="AP11" s="1">
        <f t="shared" si="12"/>
        <v>2374.0347871952999</v>
      </c>
    </row>
    <row r="12" spans="1:42" x14ac:dyDescent="0.25">
      <c r="A12" t="s">
        <v>184</v>
      </c>
      <c r="B12" t="s">
        <v>223</v>
      </c>
      <c r="C12" s="1">
        <f>VLOOKUP(TRIM($B12),VOC_GA!$A$4:$X$162,VOC_GA!C$1,FALSE)</f>
        <v>7339.3973489999998</v>
      </c>
      <c r="D12" s="1">
        <f>VLOOKUP(TRIM($B12),VOC_GA!$A$4:$X$162,VOC_GA!D$1,FALSE)</f>
        <v>0</v>
      </c>
      <c r="E12" s="1">
        <f>VLOOKUP(TRIM($B12),VOC_GA!$A$4:$X$162,VOC_GA!E$1,FALSE)</f>
        <v>0</v>
      </c>
      <c r="F12" s="1">
        <f>VLOOKUP(TRIM($B12),VOC_GA!$A$4:$X$162,VOC_GA!F$1,FALSE)</f>
        <v>279.02391932</v>
      </c>
      <c r="G12" s="1">
        <f>VLOOKUP(TRIM($B12),VOC_GA!$A$4:$X$162,VOC_GA!G$1,FALSE)</f>
        <v>114.86347856</v>
      </c>
      <c r="H12" s="1">
        <f>VLOOKUP(TRIM($B12),VOC_GA!$A$4:$X$162,VOC_GA!H$1,FALSE)</f>
        <v>0</v>
      </c>
      <c r="I12" s="1">
        <f>VLOOKUP(TRIM($B12),VOC_GA!$A$4:$X$162,VOC_GA!I$1,FALSE)</f>
        <v>304.88780376</v>
      </c>
      <c r="J12" s="1">
        <f>VLOOKUP(TRIM($B12),VOC_GA!$A$4:$X$162,VOC_GA!J$1,FALSE)</f>
        <v>0</v>
      </c>
      <c r="K12" s="1">
        <f>VLOOKUP(TRIM($B12),VOC_GA!$A$4:$X$162,VOC_GA!K$1,FALSE)</f>
        <v>21.514821087000001</v>
      </c>
      <c r="L12" s="1">
        <f>VLOOKUP(TRIM($B12),VOC_GA!$A$4:$X$162,VOC_GA!L$1,FALSE)</f>
        <v>8.9817544999999995E-3</v>
      </c>
      <c r="M12" s="1">
        <f>VLOOKUP(TRIM($B12),VOC_GA!$A$4:$X$162,VOC_GA!M$1,FALSE)</f>
        <v>4.3338811995000004</v>
      </c>
      <c r="N12" s="1">
        <f t="shared" si="0"/>
        <v>724.63288568099995</v>
      </c>
      <c r="O12" s="1">
        <f>VLOOKUP(TRIM($B12),VOC_GA!$A$4:$X$162,VOC_GA!N$1,FALSE)</f>
        <v>7339.3973489999998</v>
      </c>
      <c r="P12" s="1">
        <f>VLOOKUP(TRIM($B12),VOC_GA!$A$4:$X$162,VOC_GA!O$1,FALSE)</f>
        <v>0</v>
      </c>
      <c r="Q12" s="1">
        <f>VLOOKUP(TRIM($B12),VOC_GA!$A$4:$X$162,VOC_GA!P$1,FALSE)</f>
        <v>0</v>
      </c>
      <c r="R12" s="1">
        <f>VLOOKUP(TRIM($B12),VOC_GA!$A$4:$X$162,VOC_GA!Q$1,FALSE)</f>
        <v>245.87532317</v>
      </c>
      <c r="S12" s="1">
        <f>VLOOKUP(TRIM($B12),VOC_GA!$A$4:$X$162,VOC_GA!R$1,FALSE)</f>
        <v>80.633343363999998</v>
      </c>
      <c r="T12" s="1">
        <f>VLOOKUP(TRIM($B12),VOC_GA!$A$4:$X$162,VOC_GA!S$1,FALSE)</f>
        <v>0</v>
      </c>
      <c r="U12" s="1">
        <f>VLOOKUP(TRIM($B12),VOC_GA!$A$4:$X$162,VOC_GA!T$1,FALSE)</f>
        <v>163.92396187</v>
      </c>
      <c r="V12" s="1">
        <f>VLOOKUP(TRIM($B12),VOC_GA!$A$4:$X$162,VOC_GA!U$1,FALSE)</f>
        <v>0</v>
      </c>
      <c r="W12" s="1">
        <f>VLOOKUP(TRIM($B12),VOC_GA!$A$4:$X$162,VOC_GA!V$1,FALSE)</f>
        <v>21.514821087000001</v>
      </c>
      <c r="X12" s="1">
        <f>VLOOKUP(TRIM($B12),VOC_GA!$A$4:$X$162,VOC_GA!W$1,FALSE)</f>
        <v>8.5111922999999996E-3</v>
      </c>
      <c r="Y12" s="1">
        <f>VLOOKUP(TRIM($B12),VOC_GA!$A$4:$X$162,VOC_GA!X$1,FALSE)</f>
        <v>4.2342346489000002</v>
      </c>
      <c r="Z12" s="1">
        <f t="shared" si="1"/>
        <v>516.19019533219989</v>
      </c>
      <c r="AA12" s="1"/>
      <c r="AB12" s="1" t="str">
        <f>IF(ISNA(VLOOKUP($B12,Updated_EGU_Emissions!$A$26:$G$32,6,FALSE)),"0",VLOOKUP($B12,Updated_EGU_Emissions!$A$26:$G$32,6,FALSE))</f>
        <v>0</v>
      </c>
      <c r="AC12" s="1" t="str">
        <f>IF(ISNA(VLOOKUP($B12,Updated_EGU_Emissions!$A$26:$G$32,7,FALSE)),"0",VLOOKUP($B12,Updated_EGU_Emissions!$A$26:$G$32,7,FALSE))</f>
        <v>0</v>
      </c>
      <c r="AD12" s="1"/>
      <c r="AE12" s="1">
        <f t="shared" si="2"/>
        <v>21.514821087000001</v>
      </c>
      <c r="AF12" s="1">
        <f t="shared" si="3"/>
        <v>283.35780051950002</v>
      </c>
      <c r="AG12" s="1">
        <f t="shared" si="4"/>
        <v>114.86347856</v>
      </c>
      <c r="AH12" s="1">
        <f t="shared" si="5"/>
        <v>304.88780376</v>
      </c>
      <c r="AI12" s="1">
        <f t="shared" si="6"/>
        <v>8.9817544999999995E-3</v>
      </c>
      <c r="AJ12" s="1">
        <f t="shared" si="7"/>
        <v>724.63288568100006</v>
      </c>
      <c r="AK12" s="1">
        <f t="shared" si="8"/>
        <v>21.514821087000001</v>
      </c>
      <c r="AL12" s="1">
        <f t="shared" si="9"/>
        <v>250.10955781890002</v>
      </c>
      <c r="AM12" s="1">
        <f t="shared" si="10"/>
        <v>80.633343363999998</v>
      </c>
      <c r="AN12" s="1">
        <f t="shared" si="11"/>
        <v>163.92396187</v>
      </c>
      <c r="AO12" s="1">
        <f t="shared" si="13"/>
        <v>8.5111922999999996E-3</v>
      </c>
      <c r="AP12" s="1">
        <f t="shared" si="12"/>
        <v>516.19019533220001</v>
      </c>
    </row>
    <row r="13" spans="1:42" x14ac:dyDescent="0.25">
      <c r="A13" t="s">
        <v>185</v>
      </c>
      <c r="B13" t="s">
        <v>224</v>
      </c>
      <c r="C13" s="1">
        <f>VLOOKUP(TRIM($B13),VOC_GA!$A$4:$X$162,VOC_GA!C$1,FALSE)</f>
        <v>6701.5783668000004</v>
      </c>
      <c r="D13" s="1">
        <f>VLOOKUP(TRIM($B13),VOC_GA!$A$4:$X$162,VOC_GA!D$1,FALSE)</f>
        <v>14.37050326</v>
      </c>
      <c r="E13" s="1">
        <f>VLOOKUP(TRIM($B13),VOC_GA!$A$4:$X$162,VOC_GA!E$1,FALSE)</f>
        <v>0</v>
      </c>
      <c r="F13" s="1">
        <f>VLOOKUP(TRIM($B13),VOC_GA!$A$4:$X$162,VOC_GA!F$1,FALSE)</f>
        <v>7007.5095057999997</v>
      </c>
      <c r="G13" s="1">
        <f>VLOOKUP(TRIM($B13),VOC_GA!$A$4:$X$162,VOC_GA!G$1,FALSE)</f>
        <v>1365.4019257</v>
      </c>
      <c r="H13" s="1">
        <f>VLOOKUP(TRIM($B13),VOC_GA!$A$4:$X$162,VOC_GA!H$1,FALSE)</f>
        <v>0</v>
      </c>
      <c r="I13" s="1">
        <f>VLOOKUP(TRIM($B13),VOC_GA!$A$4:$X$162,VOC_GA!I$1,FALSE)</f>
        <v>5474.1962215000003</v>
      </c>
      <c r="J13" s="1">
        <f>VLOOKUP(TRIM($B13),VOC_GA!$A$4:$X$162,VOC_GA!J$1,FALSE)</f>
        <v>0</v>
      </c>
      <c r="K13" s="1">
        <f>VLOOKUP(TRIM($B13),VOC_GA!$A$4:$X$162,VOC_GA!K$1,FALSE)</f>
        <v>4.5070079399999997E-2</v>
      </c>
      <c r="L13" s="1">
        <f>VLOOKUP(TRIM($B13),VOC_GA!$A$4:$X$162,VOC_GA!L$1,FALSE)</f>
        <v>1136.7600755000001</v>
      </c>
      <c r="M13" s="1">
        <f>VLOOKUP(TRIM($B13),VOC_GA!$A$4:$X$162,VOC_GA!M$1,FALSE)</f>
        <v>125.84467389</v>
      </c>
      <c r="N13" s="1">
        <f t="shared" si="0"/>
        <v>15124.127975729401</v>
      </c>
      <c r="O13" s="1">
        <f>VLOOKUP(TRIM($B13),VOC_GA!$A$4:$X$162,VOC_GA!N$1,FALSE)</f>
        <v>6701.5783668000004</v>
      </c>
      <c r="P13" s="1">
        <f>VLOOKUP(TRIM($B13),VOC_GA!$A$4:$X$162,VOC_GA!O$1,FALSE)</f>
        <v>9.4713272376000006</v>
      </c>
      <c r="Q13" s="1">
        <f>VLOOKUP(TRIM($B13),VOC_GA!$A$4:$X$162,VOC_GA!P$1,FALSE)</f>
        <v>0</v>
      </c>
      <c r="R13" s="1">
        <f>VLOOKUP(TRIM($B13),VOC_GA!$A$4:$X$162,VOC_GA!Q$1,FALSE)</f>
        <v>6295.0955990000002</v>
      </c>
      <c r="S13" s="1">
        <f>VLOOKUP(TRIM($B13),VOC_GA!$A$4:$X$162,VOC_GA!R$1,FALSE)</f>
        <v>944.7238873</v>
      </c>
      <c r="T13" s="1">
        <f>VLOOKUP(TRIM($B13),VOC_GA!$A$4:$X$162,VOC_GA!S$1,FALSE)</f>
        <v>0</v>
      </c>
      <c r="U13" s="1">
        <f>VLOOKUP(TRIM($B13),VOC_GA!$A$4:$X$162,VOC_GA!T$1,FALSE)</f>
        <v>2908.6826317</v>
      </c>
      <c r="V13" s="1">
        <f>VLOOKUP(TRIM($B13),VOC_GA!$A$4:$X$162,VOC_GA!U$1,FALSE)</f>
        <v>0</v>
      </c>
      <c r="W13" s="1">
        <f>VLOOKUP(TRIM($B13),VOC_GA!$A$4:$X$162,VOC_GA!V$1,FALSE)</f>
        <v>4.5070079399999997E-2</v>
      </c>
      <c r="X13" s="1">
        <f>VLOOKUP(TRIM($B13),VOC_GA!$A$4:$X$162,VOC_GA!W$1,FALSE)</f>
        <v>1130.9332099999999</v>
      </c>
      <c r="Y13" s="1">
        <f>VLOOKUP(TRIM($B13),VOC_GA!$A$4:$X$162,VOC_GA!X$1,FALSE)</f>
        <v>122.82638798000001</v>
      </c>
      <c r="Z13" s="1">
        <f t="shared" si="1"/>
        <v>11411.778113296999</v>
      </c>
      <c r="AA13" s="1"/>
      <c r="AB13" s="1" t="str">
        <f>IF(ISNA(VLOOKUP($B13,Updated_EGU_Emissions!$A$26:$G$32,6,FALSE)),"0",VLOOKUP($B13,Updated_EGU_Emissions!$A$26:$G$32,6,FALSE))</f>
        <v>0</v>
      </c>
      <c r="AC13" s="1" t="str">
        <f>IF(ISNA(VLOOKUP($B13,Updated_EGU_Emissions!$A$26:$G$32,7,FALSE)),"0",VLOOKUP($B13,Updated_EGU_Emissions!$A$26:$G$32,7,FALSE))</f>
        <v>0</v>
      </c>
      <c r="AD13" s="1"/>
      <c r="AE13" s="1">
        <f t="shared" si="2"/>
        <v>4.5070079399999997E-2</v>
      </c>
      <c r="AF13" s="1">
        <f t="shared" si="3"/>
        <v>7133.3541796899999</v>
      </c>
      <c r="AG13" s="1">
        <f t="shared" si="4"/>
        <v>1379.7724289600001</v>
      </c>
      <c r="AH13" s="1">
        <f t="shared" si="5"/>
        <v>5474.1962215000003</v>
      </c>
      <c r="AI13" s="1">
        <f t="shared" si="6"/>
        <v>1136.7600755000001</v>
      </c>
      <c r="AJ13" s="1">
        <f t="shared" si="7"/>
        <v>15124.1279757294</v>
      </c>
      <c r="AK13" s="1">
        <f t="shared" si="8"/>
        <v>4.5070079399999997E-2</v>
      </c>
      <c r="AL13" s="1">
        <f t="shared" si="9"/>
        <v>6417.9219869799999</v>
      </c>
      <c r="AM13" s="1">
        <f t="shared" si="10"/>
        <v>954.19521453760001</v>
      </c>
      <c r="AN13" s="1">
        <f t="shared" si="11"/>
        <v>2908.6826317</v>
      </c>
      <c r="AO13" s="1">
        <f t="shared" si="13"/>
        <v>1130.9332099999999</v>
      </c>
      <c r="AP13" s="1">
        <f t="shared" si="12"/>
        <v>11411.778113296999</v>
      </c>
    </row>
    <row r="14" spans="1:42" x14ac:dyDescent="0.25">
      <c r="A14" t="s">
        <v>186</v>
      </c>
      <c r="B14" t="s">
        <v>225</v>
      </c>
      <c r="C14" s="1">
        <f>VLOOKUP(TRIM($B14),VOC_GA!$A$4:$X$162,VOC_GA!C$1,FALSE)</f>
        <v>7011.5969543000001</v>
      </c>
      <c r="D14" s="1">
        <f>VLOOKUP(TRIM($B14),VOC_GA!$A$4:$X$162,VOC_GA!D$1,FALSE)</f>
        <v>6.1417737285999996</v>
      </c>
      <c r="E14" s="1">
        <f>VLOOKUP(TRIM($B14),VOC_GA!$A$4:$X$162,VOC_GA!E$1,FALSE)</f>
        <v>0</v>
      </c>
      <c r="F14" s="1">
        <f>VLOOKUP(TRIM($B14),VOC_GA!$A$4:$X$162,VOC_GA!F$1,FALSE)</f>
        <v>1462.1430072999999</v>
      </c>
      <c r="G14" s="1">
        <f>VLOOKUP(TRIM($B14),VOC_GA!$A$4:$X$162,VOC_GA!G$1,FALSE)</f>
        <v>244.17727718</v>
      </c>
      <c r="H14" s="1">
        <f>VLOOKUP(TRIM($B14),VOC_GA!$A$4:$X$162,VOC_GA!H$1,FALSE)</f>
        <v>0</v>
      </c>
      <c r="I14" s="1">
        <f>VLOOKUP(TRIM($B14),VOC_GA!$A$4:$X$162,VOC_GA!I$1,FALSE)</f>
        <v>1104.3625066</v>
      </c>
      <c r="J14" s="1">
        <f>VLOOKUP(TRIM($B14),VOC_GA!$A$4:$X$162,VOC_GA!J$1,FALSE)</f>
        <v>0</v>
      </c>
      <c r="K14" s="1">
        <f>VLOOKUP(TRIM($B14),VOC_GA!$A$4:$X$162,VOC_GA!K$1,FALSE)</f>
        <v>8.3627116850000007</v>
      </c>
      <c r="L14" s="1">
        <f>VLOOKUP(TRIM($B14),VOC_GA!$A$4:$X$162,VOC_GA!L$1,FALSE)</f>
        <v>7.6716722599999995E-2</v>
      </c>
      <c r="M14" s="1">
        <f>VLOOKUP(TRIM($B14),VOC_GA!$A$4:$X$162,VOC_GA!M$1,FALSE)</f>
        <v>21.056753738000001</v>
      </c>
      <c r="N14" s="1">
        <f t="shared" si="0"/>
        <v>2846.3207469541994</v>
      </c>
      <c r="O14" s="1">
        <f>VLOOKUP(TRIM($B14),VOC_GA!$A$4:$X$162,VOC_GA!N$1,FALSE)</f>
        <v>7011.5969543000001</v>
      </c>
      <c r="P14" s="1">
        <f>VLOOKUP(TRIM($B14),VOC_GA!$A$4:$X$162,VOC_GA!O$1,FALSE)</f>
        <v>4.0274585669</v>
      </c>
      <c r="Q14" s="1">
        <f>VLOOKUP(TRIM($B14),VOC_GA!$A$4:$X$162,VOC_GA!P$1,FALSE)</f>
        <v>0</v>
      </c>
      <c r="R14" s="1">
        <f>VLOOKUP(TRIM($B14),VOC_GA!$A$4:$X$162,VOC_GA!Q$1,FALSE)</f>
        <v>1413.2952464</v>
      </c>
      <c r="S14" s="1">
        <f>VLOOKUP(TRIM($B14),VOC_GA!$A$4:$X$162,VOC_GA!R$1,FALSE)</f>
        <v>173.58072476999999</v>
      </c>
      <c r="T14" s="1">
        <f>VLOOKUP(TRIM($B14),VOC_GA!$A$4:$X$162,VOC_GA!S$1,FALSE)</f>
        <v>0</v>
      </c>
      <c r="U14" s="1">
        <f>VLOOKUP(TRIM($B14),VOC_GA!$A$4:$X$162,VOC_GA!T$1,FALSE)</f>
        <v>612.97676772</v>
      </c>
      <c r="V14" s="1">
        <f>VLOOKUP(TRIM($B14),VOC_GA!$A$4:$X$162,VOC_GA!U$1,FALSE)</f>
        <v>0</v>
      </c>
      <c r="W14" s="1">
        <f>VLOOKUP(TRIM($B14),VOC_GA!$A$4:$X$162,VOC_GA!V$1,FALSE)</f>
        <v>8.3627116850000007</v>
      </c>
      <c r="X14" s="1">
        <f>VLOOKUP(TRIM($B14),VOC_GA!$A$4:$X$162,VOC_GA!W$1,FALSE)</f>
        <v>7.26972117E-2</v>
      </c>
      <c r="Y14" s="1">
        <f>VLOOKUP(TRIM($B14),VOC_GA!$A$4:$X$162,VOC_GA!X$1,FALSE)</f>
        <v>20.555791355</v>
      </c>
      <c r="Z14" s="1">
        <f t="shared" si="1"/>
        <v>2232.8713977085995</v>
      </c>
      <c r="AA14" s="1"/>
      <c r="AB14" s="1" t="str">
        <f>IF(ISNA(VLOOKUP($B14,Updated_EGU_Emissions!$A$26:$G$32,6,FALSE)),"0",VLOOKUP($B14,Updated_EGU_Emissions!$A$26:$G$32,6,FALSE))</f>
        <v>0</v>
      </c>
      <c r="AC14" s="1" t="str">
        <f>IF(ISNA(VLOOKUP($B14,Updated_EGU_Emissions!$A$26:$G$32,7,FALSE)),"0",VLOOKUP($B14,Updated_EGU_Emissions!$A$26:$G$32,7,FALSE))</f>
        <v>0</v>
      </c>
      <c r="AD14" s="1"/>
      <c r="AE14" s="1">
        <f t="shared" si="2"/>
        <v>8.3627116850000007</v>
      </c>
      <c r="AF14" s="1">
        <f t="shared" si="3"/>
        <v>1483.1997610379999</v>
      </c>
      <c r="AG14" s="1">
        <f t="shared" si="4"/>
        <v>250.31905090859999</v>
      </c>
      <c r="AH14" s="1">
        <f t="shared" si="5"/>
        <v>1104.3625066</v>
      </c>
      <c r="AI14" s="1">
        <f t="shared" si="6"/>
        <v>7.6716722599999995E-2</v>
      </c>
      <c r="AJ14" s="1">
        <f t="shared" si="7"/>
        <v>2846.3207469541999</v>
      </c>
      <c r="AK14" s="1">
        <f t="shared" si="8"/>
        <v>8.3627116850000007</v>
      </c>
      <c r="AL14" s="1">
        <f t="shared" si="9"/>
        <v>1433.8510377550001</v>
      </c>
      <c r="AM14" s="1">
        <f t="shared" si="10"/>
        <v>177.6081833369</v>
      </c>
      <c r="AN14" s="1">
        <f t="shared" si="11"/>
        <v>612.97676772</v>
      </c>
      <c r="AO14" s="1">
        <f t="shared" si="13"/>
        <v>7.26972117E-2</v>
      </c>
      <c r="AP14" s="1">
        <f t="shared" si="12"/>
        <v>2232.8713977085999</v>
      </c>
    </row>
    <row r="15" spans="1:42" x14ac:dyDescent="0.25">
      <c r="A15" t="s">
        <v>187</v>
      </c>
      <c r="B15" t="s">
        <v>226</v>
      </c>
      <c r="C15" s="1">
        <f>VLOOKUP(TRIM($B15),VOC_GA!$A$4:$X$162,VOC_GA!C$1,FALSE)</f>
        <v>6113.2991865000004</v>
      </c>
      <c r="D15" s="1">
        <f>VLOOKUP(TRIM($B15),VOC_GA!$A$4:$X$162,VOC_GA!D$1,FALSE)</f>
        <v>5.7011271130000001</v>
      </c>
      <c r="E15" s="1">
        <f>VLOOKUP(TRIM($B15),VOC_GA!$A$4:$X$162,VOC_GA!E$1,FALSE)</f>
        <v>0</v>
      </c>
      <c r="F15" s="1">
        <f>VLOOKUP(TRIM($B15),VOC_GA!$A$4:$X$162,VOC_GA!F$1,FALSE)</f>
        <v>1017.9160952</v>
      </c>
      <c r="G15" s="1">
        <f>VLOOKUP(TRIM($B15),VOC_GA!$A$4:$X$162,VOC_GA!G$1,FALSE)</f>
        <v>518.26095084999997</v>
      </c>
      <c r="H15" s="1">
        <f>VLOOKUP(TRIM($B15),VOC_GA!$A$4:$X$162,VOC_GA!H$1,FALSE)</f>
        <v>0</v>
      </c>
      <c r="I15" s="1">
        <f>VLOOKUP(TRIM($B15),VOC_GA!$A$4:$X$162,VOC_GA!I$1,FALSE)</f>
        <v>913.87828028000001</v>
      </c>
      <c r="J15" s="1">
        <f>VLOOKUP(TRIM($B15),VOC_GA!$A$4:$X$162,VOC_GA!J$1,FALSE)</f>
        <v>0</v>
      </c>
      <c r="K15" s="1">
        <f>VLOOKUP(TRIM($B15),VOC_GA!$A$4:$X$162,VOC_GA!K$1,FALSE)</f>
        <v>2.0571697062999998</v>
      </c>
      <c r="L15" s="1">
        <f>VLOOKUP(TRIM($B15),VOC_GA!$A$4:$X$162,VOC_GA!L$1,FALSE)</f>
        <v>32.487272826999998</v>
      </c>
      <c r="M15" s="1">
        <f>VLOOKUP(TRIM($B15),VOC_GA!$A$4:$X$162,VOC_GA!M$1,FALSE)</f>
        <v>18.040226767</v>
      </c>
      <c r="N15" s="1">
        <f t="shared" si="0"/>
        <v>2508.3411227433003</v>
      </c>
      <c r="O15" s="1">
        <f>VLOOKUP(TRIM($B15),VOC_GA!$A$4:$X$162,VOC_GA!N$1,FALSE)</f>
        <v>6113.2991865000004</v>
      </c>
      <c r="P15" s="1">
        <f>VLOOKUP(TRIM($B15),VOC_GA!$A$4:$X$162,VOC_GA!O$1,FALSE)</f>
        <v>3.7384954556999999</v>
      </c>
      <c r="Q15" s="1">
        <f>VLOOKUP(TRIM($B15),VOC_GA!$A$4:$X$162,VOC_GA!P$1,FALSE)</f>
        <v>0</v>
      </c>
      <c r="R15" s="1">
        <f>VLOOKUP(TRIM($B15),VOC_GA!$A$4:$X$162,VOC_GA!Q$1,FALSE)</f>
        <v>944.54798677999997</v>
      </c>
      <c r="S15" s="1">
        <f>VLOOKUP(TRIM($B15),VOC_GA!$A$4:$X$162,VOC_GA!R$1,FALSE)</f>
        <v>380.44575285000002</v>
      </c>
      <c r="T15" s="1">
        <f>VLOOKUP(TRIM($B15),VOC_GA!$A$4:$X$162,VOC_GA!S$1,FALSE)</f>
        <v>0</v>
      </c>
      <c r="U15" s="1">
        <f>VLOOKUP(TRIM($B15),VOC_GA!$A$4:$X$162,VOC_GA!T$1,FALSE)</f>
        <v>499.57427276999999</v>
      </c>
      <c r="V15" s="1">
        <f>VLOOKUP(TRIM($B15),VOC_GA!$A$4:$X$162,VOC_GA!U$1,FALSE)</f>
        <v>0</v>
      </c>
      <c r="W15" s="1">
        <f>VLOOKUP(TRIM($B15),VOC_GA!$A$4:$X$162,VOC_GA!V$1,FALSE)</f>
        <v>2.0571697062999998</v>
      </c>
      <c r="X15" s="1">
        <f>VLOOKUP(TRIM($B15),VOC_GA!$A$4:$X$162,VOC_GA!W$1,FALSE)</f>
        <v>32.556739585000003</v>
      </c>
      <c r="Y15" s="1">
        <f>VLOOKUP(TRIM($B15),VOC_GA!$A$4:$X$162,VOC_GA!X$1,FALSE)</f>
        <v>17.604009215000001</v>
      </c>
      <c r="Z15" s="1">
        <f t="shared" si="1"/>
        <v>1880.5244263620002</v>
      </c>
      <c r="AA15" s="1"/>
      <c r="AB15" s="1" t="str">
        <f>IF(ISNA(VLOOKUP($B15,Updated_EGU_Emissions!$A$26:$G$32,6,FALSE)),"0",VLOOKUP($B15,Updated_EGU_Emissions!$A$26:$G$32,6,FALSE))</f>
        <v>0</v>
      </c>
      <c r="AC15" s="1" t="str">
        <f>IF(ISNA(VLOOKUP($B15,Updated_EGU_Emissions!$A$26:$G$32,7,FALSE)),"0",VLOOKUP($B15,Updated_EGU_Emissions!$A$26:$G$32,7,FALSE))</f>
        <v>0</v>
      </c>
      <c r="AD15" s="1"/>
      <c r="AE15" s="1">
        <f t="shared" si="2"/>
        <v>2.0571697062999998</v>
      </c>
      <c r="AF15" s="1">
        <f t="shared" si="3"/>
        <v>1035.9563219669999</v>
      </c>
      <c r="AG15" s="1">
        <f t="shared" si="4"/>
        <v>523.96207796299996</v>
      </c>
      <c r="AH15" s="1">
        <f t="shared" si="5"/>
        <v>913.87828028000001</v>
      </c>
      <c r="AI15" s="1">
        <f t="shared" si="6"/>
        <v>32.487272826999998</v>
      </c>
      <c r="AJ15" s="1">
        <f t="shared" si="7"/>
        <v>2508.3411227433003</v>
      </c>
      <c r="AK15" s="1">
        <f t="shared" si="8"/>
        <v>2.0571697062999998</v>
      </c>
      <c r="AL15" s="1">
        <f t="shared" si="9"/>
        <v>962.15199599499999</v>
      </c>
      <c r="AM15" s="1">
        <f t="shared" si="10"/>
        <v>384.18424830570001</v>
      </c>
      <c r="AN15" s="1">
        <f t="shared" si="11"/>
        <v>499.57427276999999</v>
      </c>
      <c r="AO15" s="1">
        <f t="shared" si="13"/>
        <v>32.556739585000003</v>
      </c>
      <c r="AP15" s="1">
        <f t="shared" si="12"/>
        <v>1880.524426362</v>
      </c>
    </row>
    <row r="16" spans="1:42" x14ac:dyDescent="0.25">
      <c r="A16" t="s">
        <v>188</v>
      </c>
      <c r="B16" t="s">
        <v>227</v>
      </c>
      <c r="C16" s="1">
        <f>VLOOKUP(TRIM($B16),VOC_GA!$A$4:$X$162,VOC_GA!C$1,FALSE)</f>
        <v>6447.4723069000001</v>
      </c>
      <c r="D16" s="1">
        <f>VLOOKUP(TRIM($B16),VOC_GA!$A$4:$X$162,VOC_GA!D$1,FALSE)</f>
        <v>0</v>
      </c>
      <c r="E16" s="1">
        <f>VLOOKUP(TRIM($B16),VOC_GA!$A$4:$X$162,VOC_GA!E$1,FALSE)</f>
        <v>0</v>
      </c>
      <c r="F16" s="1">
        <f>VLOOKUP(TRIM($B16),VOC_GA!$A$4:$X$162,VOC_GA!F$1,FALSE)</f>
        <v>1602.3305318</v>
      </c>
      <c r="G16" s="1">
        <f>VLOOKUP(TRIM($B16),VOC_GA!$A$4:$X$162,VOC_GA!G$1,FALSE)</f>
        <v>1307.8324066</v>
      </c>
      <c r="H16" s="1">
        <f>VLOOKUP(TRIM($B16),VOC_GA!$A$4:$X$162,VOC_GA!H$1,FALSE)</f>
        <v>0</v>
      </c>
      <c r="I16" s="1">
        <f>VLOOKUP(TRIM($B16),VOC_GA!$A$4:$X$162,VOC_GA!I$1,FALSE)</f>
        <v>1201.1687864999999</v>
      </c>
      <c r="J16" s="1">
        <f>VLOOKUP(TRIM($B16),VOC_GA!$A$4:$X$162,VOC_GA!J$1,FALSE)</f>
        <v>0</v>
      </c>
      <c r="K16" s="1">
        <f>VLOOKUP(TRIM($B16),VOC_GA!$A$4:$X$162,VOC_GA!K$1,FALSE)</f>
        <v>0.2726132597</v>
      </c>
      <c r="L16" s="1">
        <f>VLOOKUP(TRIM($B16),VOC_GA!$A$4:$X$162,VOC_GA!L$1,FALSE)</f>
        <v>95.445219553000001</v>
      </c>
      <c r="M16" s="1">
        <f>VLOOKUP(TRIM($B16),VOC_GA!$A$4:$X$162,VOC_GA!M$1,FALSE)</f>
        <v>28.990823469999999</v>
      </c>
      <c r="N16" s="1">
        <f t="shared" si="0"/>
        <v>4236.0403811826991</v>
      </c>
      <c r="O16" s="1">
        <f>VLOOKUP(TRIM($B16),VOC_GA!$A$4:$X$162,VOC_GA!N$1,FALSE)</f>
        <v>6447.4723069000001</v>
      </c>
      <c r="P16" s="1">
        <f>VLOOKUP(TRIM($B16),VOC_GA!$A$4:$X$162,VOC_GA!O$1,FALSE)</f>
        <v>0</v>
      </c>
      <c r="Q16" s="1">
        <f>VLOOKUP(TRIM($B16),VOC_GA!$A$4:$X$162,VOC_GA!P$1,FALSE)</f>
        <v>0</v>
      </c>
      <c r="R16" s="1">
        <f>VLOOKUP(TRIM($B16),VOC_GA!$A$4:$X$162,VOC_GA!Q$1,FALSE)</f>
        <v>1425.1870428</v>
      </c>
      <c r="S16" s="1">
        <f>VLOOKUP(TRIM($B16),VOC_GA!$A$4:$X$162,VOC_GA!R$1,FALSE)</f>
        <v>971.83990509</v>
      </c>
      <c r="T16" s="1">
        <f>VLOOKUP(TRIM($B16),VOC_GA!$A$4:$X$162,VOC_GA!S$1,FALSE)</f>
        <v>0</v>
      </c>
      <c r="U16" s="1">
        <f>VLOOKUP(TRIM($B16),VOC_GA!$A$4:$X$162,VOC_GA!T$1,FALSE)</f>
        <v>729.92286982999997</v>
      </c>
      <c r="V16" s="1">
        <f>VLOOKUP(TRIM($B16),VOC_GA!$A$4:$X$162,VOC_GA!U$1,FALSE)</f>
        <v>0</v>
      </c>
      <c r="W16" s="1">
        <f>VLOOKUP(TRIM($B16),VOC_GA!$A$4:$X$162,VOC_GA!V$1,FALSE)</f>
        <v>0.2726132597</v>
      </c>
      <c r="X16" s="1">
        <f>VLOOKUP(TRIM($B16),VOC_GA!$A$4:$X$162,VOC_GA!W$1,FALSE)</f>
        <v>95.425511995999997</v>
      </c>
      <c r="Y16" s="1">
        <f>VLOOKUP(TRIM($B16),VOC_GA!$A$4:$X$162,VOC_GA!X$1,FALSE)</f>
        <v>28.282373076999999</v>
      </c>
      <c r="Z16" s="1">
        <f t="shared" si="1"/>
        <v>3250.9303160526997</v>
      </c>
      <c r="AA16" s="1"/>
      <c r="AB16" s="1" t="str">
        <f>IF(ISNA(VLOOKUP($B16,Updated_EGU_Emissions!$A$26:$G$32,6,FALSE)),"0",VLOOKUP($B16,Updated_EGU_Emissions!$A$26:$G$32,6,FALSE))</f>
        <v>0</v>
      </c>
      <c r="AC16" s="1" t="str">
        <f>IF(ISNA(VLOOKUP($B16,Updated_EGU_Emissions!$A$26:$G$32,7,FALSE)),"0",VLOOKUP($B16,Updated_EGU_Emissions!$A$26:$G$32,7,FALSE))</f>
        <v>0</v>
      </c>
      <c r="AD16" s="1"/>
      <c r="AE16" s="1">
        <f t="shared" si="2"/>
        <v>0.2726132597</v>
      </c>
      <c r="AF16" s="1">
        <f t="shared" si="3"/>
        <v>1631.3213552699999</v>
      </c>
      <c r="AG16" s="1">
        <f t="shared" si="4"/>
        <v>1307.8324066</v>
      </c>
      <c r="AH16" s="1">
        <f t="shared" si="5"/>
        <v>1201.1687864999999</v>
      </c>
      <c r="AI16" s="1">
        <f t="shared" si="6"/>
        <v>95.445219553000001</v>
      </c>
      <c r="AJ16" s="1">
        <f t="shared" si="7"/>
        <v>4236.0403811827</v>
      </c>
      <c r="AK16" s="1">
        <f t="shared" si="8"/>
        <v>0.2726132597</v>
      </c>
      <c r="AL16" s="1">
        <f t="shared" si="9"/>
        <v>1453.4694158770001</v>
      </c>
      <c r="AM16" s="1">
        <f t="shared" si="10"/>
        <v>971.83990509</v>
      </c>
      <c r="AN16" s="1">
        <f t="shared" si="11"/>
        <v>729.92286982999997</v>
      </c>
      <c r="AO16" s="1">
        <f t="shared" si="13"/>
        <v>95.425511995999997</v>
      </c>
      <c r="AP16" s="1">
        <f t="shared" si="12"/>
        <v>3250.9303160526997</v>
      </c>
    </row>
    <row r="17" spans="1:42" x14ac:dyDescent="0.25">
      <c r="A17" t="s">
        <v>189</v>
      </c>
      <c r="B17" t="s">
        <v>228</v>
      </c>
      <c r="C17" s="1">
        <f>VLOOKUP(TRIM($B17),VOC_GA!$A$4:$X$162,VOC_GA!C$1,FALSE)</f>
        <v>10946.965183</v>
      </c>
      <c r="D17" s="1">
        <f>VLOOKUP(TRIM($B17),VOC_GA!$A$4:$X$162,VOC_GA!D$1,FALSE)</f>
        <v>40.903488813999999</v>
      </c>
      <c r="E17" s="1">
        <f>VLOOKUP(TRIM($B17),VOC_GA!$A$4:$X$162,VOC_GA!E$1,FALSE)</f>
        <v>0</v>
      </c>
      <c r="F17" s="1">
        <f>VLOOKUP(TRIM($B17),VOC_GA!$A$4:$X$162,VOC_GA!F$1,FALSE)</f>
        <v>9379.1619527999992</v>
      </c>
      <c r="G17" s="1">
        <f>VLOOKUP(TRIM($B17),VOC_GA!$A$4:$X$162,VOC_GA!G$1,FALSE)</f>
        <v>2958.4151732999999</v>
      </c>
      <c r="H17" s="1">
        <f>VLOOKUP(TRIM($B17),VOC_GA!$A$4:$X$162,VOC_GA!H$1,FALSE)</f>
        <v>0</v>
      </c>
      <c r="I17" s="1">
        <f>VLOOKUP(TRIM($B17),VOC_GA!$A$4:$X$162,VOC_GA!I$1,FALSE)</f>
        <v>7144.7383700999999</v>
      </c>
      <c r="J17" s="1">
        <f>VLOOKUP(TRIM($B17),VOC_GA!$A$4:$X$162,VOC_GA!J$1,FALSE)</f>
        <v>0</v>
      </c>
      <c r="K17" s="1">
        <f>VLOOKUP(TRIM($B17),VOC_GA!$A$4:$X$162,VOC_GA!K$1,FALSE)</f>
        <v>6.7347085137000002</v>
      </c>
      <c r="L17" s="1">
        <f>VLOOKUP(TRIM($B17),VOC_GA!$A$4:$X$162,VOC_GA!L$1,FALSE)</f>
        <v>316.09188809</v>
      </c>
      <c r="M17" s="1">
        <f>VLOOKUP(TRIM($B17),VOC_GA!$A$4:$X$162,VOC_GA!M$1,FALSE)</f>
        <v>177.43236110000001</v>
      </c>
      <c r="N17" s="1">
        <f t="shared" si="0"/>
        <v>20023.477942717698</v>
      </c>
      <c r="O17" s="1">
        <f>VLOOKUP(TRIM($B17),VOC_GA!$A$4:$X$162,VOC_GA!N$1,FALSE)</f>
        <v>10946.965183</v>
      </c>
      <c r="P17" s="1">
        <f>VLOOKUP(TRIM($B17),VOC_GA!$A$4:$X$162,VOC_GA!O$1,FALSE)</f>
        <v>27.002963011999999</v>
      </c>
      <c r="Q17" s="1">
        <f>VLOOKUP(TRIM($B17),VOC_GA!$A$4:$X$162,VOC_GA!P$1,FALSE)</f>
        <v>0</v>
      </c>
      <c r="R17" s="1">
        <f>VLOOKUP(TRIM($B17),VOC_GA!$A$4:$X$162,VOC_GA!Q$1,FALSE)</f>
        <v>8763.9403452999995</v>
      </c>
      <c r="S17" s="1">
        <f>VLOOKUP(TRIM($B17),VOC_GA!$A$4:$X$162,VOC_GA!R$1,FALSE)</f>
        <v>2166.9596998000002</v>
      </c>
      <c r="T17" s="1">
        <f>VLOOKUP(TRIM($B17),VOC_GA!$A$4:$X$162,VOC_GA!S$1,FALSE)</f>
        <v>0</v>
      </c>
      <c r="U17" s="1">
        <f>VLOOKUP(TRIM($B17),VOC_GA!$A$4:$X$162,VOC_GA!T$1,FALSE)</f>
        <v>4046.5197588000001</v>
      </c>
      <c r="V17" s="1">
        <f>VLOOKUP(TRIM($B17),VOC_GA!$A$4:$X$162,VOC_GA!U$1,FALSE)</f>
        <v>0</v>
      </c>
      <c r="W17" s="1">
        <f>VLOOKUP(TRIM($B17),VOC_GA!$A$4:$X$162,VOC_GA!V$1,FALSE)</f>
        <v>6.7347085137000002</v>
      </c>
      <c r="X17" s="1">
        <f>VLOOKUP(TRIM($B17),VOC_GA!$A$4:$X$162,VOC_GA!W$1,FALSE)</f>
        <v>303.50171927000002</v>
      </c>
      <c r="Y17" s="1">
        <f>VLOOKUP(TRIM($B17),VOC_GA!$A$4:$X$162,VOC_GA!X$1,FALSE)</f>
        <v>172.21507928</v>
      </c>
      <c r="Z17" s="1">
        <f t="shared" si="1"/>
        <v>15486.874273975702</v>
      </c>
      <c r="AA17" s="1"/>
      <c r="AB17" s="1" t="str">
        <f>IF(ISNA(VLOOKUP($B17,Updated_EGU_Emissions!$A$26:$G$32,6,FALSE)),"0",VLOOKUP($B17,Updated_EGU_Emissions!$A$26:$G$32,6,FALSE))</f>
        <v>0</v>
      </c>
      <c r="AC17" s="1" t="str">
        <f>IF(ISNA(VLOOKUP($B17,Updated_EGU_Emissions!$A$26:$G$32,7,FALSE)),"0",VLOOKUP($B17,Updated_EGU_Emissions!$A$26:$G$32,7,FALSE))</f>
        <v>0</v>
      </c>
      <c r="AD17" s="1"/>
      <c r="AE17" s="1">
        <f t="shared" si="2"/>
        <v>6.7347085137000002</v>
      </c>
      <c r="AF17" s="1">
        <f t="shared" si="3"/>
        <v>9556.5943138999992</v>
      </c>
      <c r="AG17" s="1">
        <f t="shared" si="4"/>
        <v>2999.3186621139998</v>
      </c>
      <c r="AH17" s="1">
        <f t="shared" si="5"/>
        <v>7144.7383700999999</v>
      </c>
      <c r="AI17" s="1">
        <f t="shared" si="6"/>
        <v>316.09188809</v>
      </c>
      <c r="AJ17" s="1">
        <f t="shared" si="7"/>
        <v>20023.477942717698</v>
      </c>
      <c r="AK17" s="1">
        <f t="shared" si="8"/>
        <v>6.7347085137000002</v>
      </c>
      <c r="AL17" s="1">
        <f t="shared" si="9"/>
        <v>8936.1554245799998</v>
      </c>
      <c r="AM17" s="1">
        <f t="shared" si="10"/>
        <v>2193.962662812</v>
      </c>
      <c r="AN17" s="1">
        <f t="shared" si="11"/>
        <v>4046.5197588000001</v>
      </c>
      <c r="AO17" s="1">
        <f t="shared" si="13"/>
        <v>303.50171927000002</v>
      </c>
      <c r="AP17" s="1">
        <f t="shared" si="12"/>
        <v>15486.8742739757</v>
      </c>
    </row>
    <row r="18" spans="1:42" x14ac:dyDescent="0.25">
      <c r="A18" t="s">
        <v>205</v>
      </c>
      <c r="B18" t="s">
        <v>244</v>
      </c>
      <c r="C18" s="1">
        <f>VLOOKUP(TRIM($B18),VOC_GA!$A$4:$X$162,VOC_GA!C$1,FALSE)</f>
        <v>9158.5852730000006</v>
      </c>
      <c r="D18" s="1">
        <f>VLOOKUP(TRIM($B18),VOC_GA!$A$4:$X$162,VOC_GA!D$1,FALSE)</f>
        <v>30.736147533</v>
      </c>
      <c r="E18" s="1">
        <f>VLOOKUP(TRIM($B18),VOC_GA!$A$4:$X$162,VOC_GA!E$1,FALSE)</f>
        <v>0</v>
      </c>
      <c r="F18" s="1">
        <f>VLOOKUP(TRIM($B18),VOC_GA!$A$4:$X$162,VOC_GA!F$1,FALSE)</f>
        <v>756.05541206999999</v>
      </c>
      <c r="G18" s="1">
        <f>VLOOKUP(TRIM($B18),VOC_GA!$A$4:$X$162,VOC_GA!G$1,FALSE)</f>
        <v>470.16419330000002</v>
      </c>
      <c r="H18" s="1">
        <f>VLOOKUP(TRIM($B18),VOC_GA!$A$4:$X$162,VOC_GA!H$1,FALSE)</f>
        <v>0</v>
      </c>
      <c r="I18" s="1">
        <f>VLOOKUP(TRIM($B18),VOC_GA!$A$4:$X$162,VOC_GA!I$1,FALSE)</f>
        <v>960.75259063999999</v>
      </c>
      <c r="J18" s="1">
        <f>VLOOKUP(TRIM($B18),VOC_GA!$A$4:$X$162,VOC_GA!J$1,FALSE)</f>
        <v>0</v>
      </c>
      <c r="K18" s="1">
        <f>VLOOKUP(TRIM($B18),VOC_GA!$A$4:$X$162,VOC_GA!K$1,FALSE)</f>
        <v>9.6097469535000002</v>
      </c>
      <c r="L18" s="1">
        <f>VLOOKUP(TRIM($B18),VOC_GA!$A$4:$X$162,VOC_GA!L$1,FALSE)</f>
        <v>64.297795268000002</v>
      </c>
      <c r="M18" s="1">
        <f>VLOOKUP(TRIM($B18),VOC_GA!$A$4:$X$162,VOC_GA!M$1,FALSE)</f>
        <v>24.512090643000001</v>
      </c>
      <c r="N18" s="1">
        <f t="shared" si="0"/>
        <v>2316.1279764074998</v>
      </c>
      <c r="O18" s="1">
        <f>VLOOKUP(TRIM($B18),VOC_GA!$A$4:$X$162,VOC_GA!N$1,FALSE)</f>
        <v>9158.5852730000006</v>
      </c>
      <c r="P18" s="1">
        <f>VLOOKUP(TRIM($B18),VOC_GA!$A$4:$X$162,VOC_GA!O$1,FALSE)</f>
        <v>20.155156886</v>
      </c>
      <c r="Q18" s="1">
        <f>VLOOKUP(TRIM($B18),VOC_GA!$A$4:$X$162,VOC_GA!P$1,FALSE)</f>
        <v>0</v>
      </c>
      <c r="R18" s="1">
        <f>VLOOKUP(TRIM($B18),VOC_GA!$A$4:$X$162,VOC_GA!Q$1,FALSE)</f>
        <v>725.04969438000001</v>
      </c>
      <c r="S18" s="1">
        <f>VLOOKUP(TRIM($B18),VOC_GA!$A$4:$X$162,VOC_GA!R$1,FALSE)</f>
        <v>337.55012925</v>
      </c>
      <c r="T18" s="1">
        <f>VLOOKUP(TRIM($B18),VOC_GA!$A$4:$X$162,VOC_GA!S$1,FALSE)</f>
        <v>0</v>
      </c>
      <c r="U18" s="1">
        <f>VLOOKUP(TRIM($B18),VOC_GA!$A$4:$X$162,VOC_GA!T$1,FALSE)</f>
        <v>480.81090160999997</v>
      </c>
      <c r="V18" s="1">
        <f>VLOOKUP(TRIM($B18),VOC_GA!$A$4:$X$162,VOC_GA!U$1,FALSE)</f>
        <v>0</v>
      </c>
      <c r="W18" s="1">
        <f>VLOOKUP(TRIM($B18),VOC_GA!$A$4:$X$162,VOC_GA!V$1,FALSE)</f>
        <v>9.6097469535000002</v>
      </c>
      <c r="X18" s="1">
        <f>VLOOKUP(TRIM($B18),VOC_GA!$A$4:$X$162,VOC_GA!W$1,FALSE)</f>
        <v>64.295458698999994</v>
      </c>
      <c r="Y18" s="1">
        <f>VLOOKUP(TRIM($B18),VOC_GA!$A$4:$X$162,VOC_GA!X$1,FALSE)</f>
        <v>23.786306828000001</v>
      </c>
      <c r="Z18" s="1">
        <f t="shared" si="1"/>
        <v>1661.2573946064999</v>
      </c>
      <c r="AA18" s="1"/>
      <c r="AB18" s="1" t="str">
        <f>IF(ISNA(VLOOKUP($B18,Updated_EGU_Emissions!$A$26:$G$32,6,FALSE)),"0",VLOOKUP($B18,Updated_EGU_Emissions!$A$26:$G$32,6,FALSE))</f>
        <v>0</v>
      </c>
      <c r="AC18" s="1" t="str">
        <f>IF(ISNA(VLOOKUP($B18,Updated_EGU_Emissions!$A$26:$G$32,7,FALSE)),"0",VLOOKUP($B18,Updated_EGU_Emissions!$A$26:$G$32,7,FALSE))</f>
        <v>0</v>
      </c>
      <c r="AD18" s="1"/>
      <c r="AE18" s="1">
        <f t="shared" si="2"/>
        <v>9.6097469535000002</v>
      </c>
      <c r="AF18" s="1">
        <f t="shared" si="3"/>
        <v>780.56750271299995</v>
      </c>
      <c r="AG18" s="1">
        <f t="shared" si="4"/>
        <v>500.90034083300003</v>
      </c>
      <c r="AH18" s="1">
        <f t="shared" si="5"/>
        <v>960.75259063999999</v>
      </c>
      <c r="AI18" s="1">
        <f t="shared" si="6"/>
        <v>64.297795268000002</v>
      </c>
      <c r="AJ18" s="1">
        <f t="shared" si="7"/>
        <v>2316.1279764074998</v>
      </c>
      <c r="AK18" s="1">
        <f t="shared" si="8"/>
        <v>9.6097469535000002</v>
      </c>
      <c r="AL18" s="1">
        <f t="shared" si="9"/>
        <v>748.83600120799997</v>
      </c>
      <c r="AM18" s="1">
        <f t="shared" si="10"/>
        <v>357.70528613599998</v>
      </c>
      <c r="AN18" s="1">
        <f t="shared" si="11"/>
        <v>480.81090160999997</v>
      </c>
      <c r="AO18" s="1">
        <f t="shared" si="13"/>
        <v>64.295458698999994</v>
      </c>
      <c r="AP18" s="1">
        <f t="shared" si="12"/>
        <v>1661.2573946064999</v>
      </c>
    </row>
    <row r="19" spans="1:42" x14ac:dyDescent="0.25">
      <c r="A19" t="s">
        <v>190</v>
      </c>
      <c r="B19" t="s">
        <v>229</v>
      </c>
      <c r="C19" s="1">
        <f>VLOOKUP(TRIM($B19),VOC_GA!$A$4:$X$162,VOC_GA!C$1,FALSE)</f>
        <v>8318.0842594999995</v>
      </c>
      <c r="D19" s="1">
        <f>VLOOKUP(TRIM($B19),VOC_GA!$A$4:$X$162,VOC_GA!D$1,FALSE)</f>
        <v>17.147880531999999</v>
      </c>
      <c r="E19" s="1">
        <f>VLOOKUP(TRIM($B19),VOC_GA!$A$4:$X$162,VOC_GA!E$1,FALSE)</f>
        <v>0</v>
      </c>
      <c r="F19" s="1">
        <f>VLOOKUP(TRIM($B19),VOC_GA!$A$4:$X$162,VOC_GA!F$1,FALSE)</f>
        <v>8100.3313525000003</v>
      </c>
      <c r="G19" s="1">
        <f>VLOOKUP(TRIM($B19),VOC_GA!$A$4:$X$162,VOC_GA!G$1,FALSE)</f>
        <v>3803.3245984</v>
      </c>
      <c r="H19" s="1">
        <f>VLOOKUP(TRIM($B19),VOC_GA!$A$4:$X$162,VOC_GA!H$1,FALSE)</f>
        <v>0</v>
      </c>
      <c r="I19" s="1">
        <f>VLOOKUP(TRIM($B19),VOC_GA!$A$4:$X$162,VOC_GA!I$1,FALSE)</f>
        <v>6315.2979690000002</v>
      </c>
      <c r="J19" s="1">
        <f>VLOOKUP(TRIM($B19),VOC_GA!$A$4:$X$162,VOC_GA!J$1,FALSE)</f>
        <v>0</v>
      </c>
      <c r="K19" s="1">
        <f>VLOOKUP(TRIM($B19),VOC_GA!$A$4:$X$162,VOC_GA!K$1,FALSE)</f>
        <v>0.2925991832</v>
      </c>
      <c r="L19" s="1">
        <f>VLOOKUP(TRIM($B19),VOC_GA!$A$4:$X$162,VOC_GA!L$1,FALSE)</f>
        <v>66.597063774000006</v>
      </c>
      <c r="M19" s="1">
        <f>VLOOKUP(TRIM($B19),VOC_GA!$A$4:$X$162,VOC_GA!M$1,FALSE)</f>
        <v>130.44950187000001</v>
      </c>
      <c r="N19" s="1">
        <f t="shared" si="0"/>
        <v>18433.4409652592</v>
      </c>
      <c r="O19" s="1">
        <f>VLOOKUP(TRIM($B19),VOC_GA!$A$4:$X$162,VOC_GA!N$1,FALSE)</f>
        <v>8318.0842594999995</v>
      </c>
      <c r="P19" s="1">
        <f>VLOOKUP(TRIM($B19),VOC_GA!$A$4:$X$162,VOC_GA!O$1,FALSE)</f>
        <v>11.244696506</v>
      </c>
      <c r="Q19" s="1">
        <f>VLOOKUP(TRIM($B19),VOC_GA!$A$4:$X$162,VOC_GA!P$1,FALSE)</f>
        <v>0</v>
      </c>
      <c r="R19" s="1">
        <f>VLOOKUP(TRIM($B19),VOC_GA!$A$4:$X$162,VOC_GA!Q$1,FALSE)</f>
        <v>7043.4613932000002</v>
      </c>
      <c r="S19" s="1">
        <f>VLOOKUP(TRIM($B19),VOC_GA!$A$4:$X$162,VOC_GA!R$1,FALSE)</f>
        <v>2960.1271450999998</v>
      </c>
      <c r="T19" s="1">
        <f>VLOOKUP(TRIM($B19),VOC_GA!$A$4:$X$162,VOC_GA!S$1,FALSE)</f>
        <v>0</v>
      </c>
      <c r="U19" s="1">
        <f>VLOOKUP(TRIM($B19),VOC_GA!$A$4:$X$162,VOC_GA!T$1,FALSE)</f>
        <v>3561.4047006999999</v>
      </c>
      <c r="V19" s="1">
        <f>VLOOKUP(TRIM($B19),VOC_GA!$A$4:$X$162,VOC_GA!U$1,FALSE)</f>
        <v>0</v>
      </c>
      <c r="W19" s="1">
        <f>VLOOKUP(TRIM($B19),VOC_GA!$A$4:$X$162,VOC_GA!V$1,FALSE)</f>
        <v>0.2925991832</v>
      </c>
      <c r="X19" s="1">
        <f>VLOOKUP(TRIM($B19),VOC_GA!$A$4:$X$162,VOC_GA!W$1,FALSE)</f>
        <v>65.761754988999996</v>
      </c>
      <c r="Y19" s="1">
        <f>VLOOKUP(TRIM($B19),VOC_GA!$A$4:$X$162,VOC_GA!X$1,FALSE)</f>
        <v>127.26867288</v>
      </c>
      <c r="Z19" s="1">
        <f t="shared" si="1"/>
        <v>13769.5609625582</v>
      </c>
      <c r="AA19" s="1"/>
      <c r="AB19" s="1" t="str">
        <f>IF(ISNA(VLOOKUP($B19,Updated_EGU_Emissions!$A$26:$G$32,6,FALSE)),"0",VLOOKUP($B19,Updated_EGU_Emissions!$A$26:$G$32,6,FALSE))</f>
        <v>0</v>
      </c>
      <c r="AC19" s="1" t="str">
        <f>IF(ISNA(VLOOKUP($B19,Updated_EGU_Emissions!$A$26:$G$32,7,FALSE)),"0",VLOOKUP($B19,Updated_EGU_Emissions!$A$26:$G$32,7,FALSE))</f>
        <v>0</v>
      </c>
      <c r="AD19" s="1"/>
      <c r="AE19" s="1">
        <f t="shared" si="2"/>
        <v>0.2925991832</v>
      </c>
      <c r="AF19" s="1">
        <f t="shared" si="3"/>
        <v>8230.7808543700012</v>
      </c>
      <c r="AG19" s="1">
        <f t="shared" si="4"/>
        <v>3820.4724789319998</v>
      </c>
      <c r="AH19" s="1">
        <f t="shared" si="5"/>
        <v>6315.2979690000002</v>
      </c>
      <c r="AI19" s="1">
        <f t="shared" si="6"/>
        <v>66.597063774000006</v>
      </c>
      <c r="AJ19" s="1">
        <f t="shared" si="7"/>
        <v>18433.4409652592</v>
      </c>
      <c r="AK19" s="1">
        <f t="shared" si="8"/>
        <v>0.2925991832</v>
      </c>
      <c r="AL19" s="1">
        <f t="shared" si="9"/>
        <v>7170.7300660800001</v>
      </c>
      <c r="AM19" s="1">
        <f t="shared" si="10"/>
        <v>2971.3718416059996</v>
      </c>
      <c r="AN19" s="1">
        <f t="shared" si="11"/>
        <v>3561.4047006999999</v>
      </c>
      <c r="AO19" s="1">
        <f t="shared" si="13"/>
        <v>65.761754988999996</v>
      </c>
      <c r="AP19" s="1">
        <f t="shared" si="12"/>
        <v>13769.560962558198</v>
      </c>
    </row>
    <row r="20" spans="1:42" x14ac:dyDescent="0.25">
      <c r="A20" t="s">
        <v>207</v>
      </c>
      <c r="B20" t="s">
        <v>246</v>
      </c>
      <c r="C20" s="1">
        <f>VLOOKUP(TRIM($B20),VOC_GA!$A$4:$X$162,VOC_GA!C$1,FALSE)</f>
        <v>10123.974235</v>
      </c>
      <c r="D20" s="1">
        <f>VLOOKUP(TRIM($B20),VOC_GA!$A$4:$X$162,VOC_GA!D$1,FALSE)</f>
        <v>11.978571074</v>
      </c>
      <c r="E20" s="1">
        <f>VLOOKUP(TRIM($B20),VOC_GA!$A$4:$X$162,VOC_GA!E$1,FALSE)</f>
        <v>0</v>
      </c>
      <c r="F20" s="1">
        <f>VLOOKUP(TRIM($B20),VOC_GA!$A$4:$X$162,VOC_GA!F$1,FALSE)</f>
        <v>2446.3143365999999</v>
      </c>
      <c r="G20" s="1">
        <f>VLOOKUP(TRIM($B20),VOC_GA!$A$4:$X$162,VOC_GA!G$1,FALSE)</f>
        <v>1643.5887539</v>
      </c>
      <c r="H20" s="1">
        <f>VLOOKUP(TRIM($B20),VOC_GA!$A$4:$X$162,VOC_GA!H$1,FALSE)</f>
        <v>0</v>
      </c>
      <c r="I20" s="1">
        <f>VLOOKUP(TRIM($B20),VOC_GA!$A$4:$X$162,VOC_GA!I$1,FALSE)</f>
        <v>2150.1810848</v>
      </c>
      <c r="J20" s="1">
        <f>VLOOKUP(TRIM($B20),VOC_GA!$A$4:$X$162,VOC_GA!J$1,FALSE)</f>
        <v>0</v>
      </c>
      <c r="K20" s="1">
        <f>VLOOKUP(TRIM($B20),VOC_GA!$A$4:$X$162,VOC_GA!K$1,FALSE)</f>
        <v>2.3691787903999999</v>
      </c>
      <c r="L20" s="1">
        <f>VLOOKUP(TRIM($B20),VOC_GA!$A$4:$X$162,VOC_GA!L$1,FALSE)</f>
        <v>314.01685004000001</v>
      </c>
      <c r="M20" s="1">
        <f>VLOOKUP(TRIM($B20),VOC_GA!$A$4:$X$162,VOC_GA!M$1,FALSE)</f>
        <v>69.090375558000005</v>
      </c>
      <c r="N20" s="1">
        <f t="shared" si="0"/>
        <v>6637.5391507624008</v>
      </c>
      <c r="O20" s="1">
        <f>VLOOKUP(TRIM($B20),VOC_GA!$A$4:$X$162,VOC_GA!N$1,FALSE)</f>
        <v>10123.974235</v>
      </c>
      <c r="P20" s="1">
        <f>VLOOKUP(TRIM($B20),VOC_GA!$A$4:$X$162,VOC_GA!O$1,FALSE)</f>
        <v>7.8549524076999999</v>
      </c>
      <c r="Q20" s="1">
        <f>VLOOKUP(TRIM($B20),VOC_GA!$A$4:$X$162,VOC_GA!P$1,FALSE)</f>
        <v>0</v>
      </c>
      <c r="R20" s="1">
        <f>VLOOKUP(TRIM($B20),VOC_GA!$A$4:$X$162,VOC_GA!Q$1,FALSE)</f>
        <v>2296.4502201999999</v>
      </c>
      <c r="S20" s="1">
        <f>VLOOKUP(TRIM($B20),VOC_GA!$A$4:$X$162,VOC_GA!R$1,FALSE)</f>
        <v>1134.7270343</v>
      </c>
      <c r="T20" s="1">
        <f>VLOOKUP(TRIM($B20),VOC_GA!$A$4:$X$162,VOC_GA!S$1,FALSE)</f>
        <v>0</v>
      </c>
      <c r="U20" s="1">
        <f>VLOOKUP(TRIM($B20),VOC_GA!$A$4:$X$162,VOC_GA!T$1,FALSE)</f>
        <v>1125.6269672000001</v>
      </c>
      <c r="V20" s="1">
        <f>VLOOKUP(TRIM($B20),VOC_GA!$A$4:$X$162,VOC_GA!U$1,FALSE)</f>
        <v>0</v>
      </c>
      <c r="W20" s="1">
        <f>VLOOKUP(TRIM($B20),VOC_GA!$A$4:$X$162,VOC_GA!V$1,FALSE)</f>
        <v>2.3691787903999999</v>
      </c>
      <c r="X20" s="1">
        <f>VLOOKUP(TRIM($B20),VOC_GA!$A$4:$X$162,VOC_GA!W$1,FALSE)</f>
        <v>314.13696952999999</v>
      </c>
      <c r="Y20" s="1">
        <f>VLOOKUP(TRIM($B20),VOC_GA!$A$4:$X$162,VOC_GA!X$1,FALSE)</f>
        <v>67.058353014999994</v>
      </c>
      <c r="Z20" s="1">
        <f t="shared" si="1"/>
        <v>4948.2236754430996</v>
      </c>
      <c r="AA20" s="1"/>
      <c r="AB20" s="1" t="str">
        <f>IF(ISNA(VLOOKUP($B20,Updated_EGU_Emissions!$A$26:$G$32,6,FALSE)),"0",VLOOKUP($B20,Updated_EGU_Emissions!$A$26:$G$32,6,FALSE))</f>
        <v>0</v>
      </c>
      <c r="AC20" s="1" t="str">
        <f>IF(ISNA(VLOOKUP($B20,Updated_EGU_Emissions!$A$26:$G$32,7,FALSE)),"0",VLOOKUP($B20,Updated_EGU_Emissions!$A$26:$G$32,7,FALSE))</f>
        <v>0</v>
      </c>
      <c r="AD20" s="1"/>
      <c r="AE20" s="1">
        <f t="shared" si="2"/>
        <v>2.3691787903999999</v>
      </c>
      <c r="AF20" s="1">
        <f t="shared" si="3"/>
        <v>2515.4047121579997</v>
      </c>
      <c r="AG20" s="1">
        <f t="shared" si="4"/>
        <v>1655.567324974</v>
      </c>
      <c r="AH20" s="1">
        <f t="shared" si="5"/>
        <v>2150.1810848</v>
      </c>
      <c r="AI20" s="1">
        <f t="shared" si="6"/>
        <v>314.01685004000001</v>
      </c>
      <c r="AJ20" s="1">
        <f t="shared" si="7"/>
        <v>6637.539150762399</v>
      </c>
      <c r="AK20" s="1">
        <f t="shared" si="8"/>
        <v>2.3691787903999999</v>
      </c>
      <c r="AL20" s="1">
        <f t="shared" si="9"/>
        <v>2363.5085732150001</v>
      </c>
      <c r="AM20" s="1">
        <f t="shared" si="10"/>
        <v>1142.5819867077</v>
      </c>
      <c r="AN20" s="1">
        <f t="shared" si="11"/>
        <v>1125.6269672000001</v>
      </c>
      <c r="AO20" s="1">
        <f t="shared" si="13"/>
        <v>314.13696952999999</v>
      </c>
      <c r="AP20" s="1">
        <f t="shared" si="12"/>
        <v>4948.2236754430996</v>
      </c>
    </row>
    <row r="21" spans="1:42" x14ac:dyDescent="0.25">
      <c r="A21" t="s">
        <v>191</v>
      </c>
      <c r="B21" t="s">
        <v>230</v>
      </c>
      <c r="C21" s="1">
        <f>VLOOKUP(TRIM($B21),VOC_GA!$A$4:$X$162,VOC_GA!C$1,FALSE)</f>
        <v>9016.5156451999992</v>
      </c>
      <c r="D21" s="1">
        <f>VLOOKUP(TRIM($B21),VOC_GA!$A$4:$X$162,VOC_GA!D$1,FALSE)</f>
        <v>9.5280576728999993</v>
      </c>
      <c r="E21" s="1">
        <f>VLOOKUP(TRIM($B21),VOC_GA!$A$4:$X$162,VOC_GA!E$1,FALSE)</f>
        <v>0</v>
      </c>
      <c r="F21" s="1">
        <f>VLOOKUP(TRIM($B21),VOC_GA!$A$4:$X$162,VOC_GA!F$1,FALSE)</f>
        <v>581.35428331000003</v>
      </c>
      <c r="G21" s="1">
        <f>VLOOKUP(TRIM($B21),VOC_GA!$A$4:$X$162,VOC_GA!G$1,FALSE)</f>
        <v>57.721692267999998</v>
      </c>
      <c r="H21" s="1">
        <f>VLOOKUP(TRIM($B21),VOC_GA!$A$4:$X$162,VOC_GA!H$1,FALSE)</f>
        <v>0</v>
      </c>
      <c r="I21" s="1">
        <f>VLOOKUP(TRIM($B21),VOC_GA!$A$4:$X$162,VOC_GA!I$1,FALSE)</f>
        <v>496.75704345999998</v>
      </c>
      <c r="J21" s="1">
        <f>VLOOKUP(TRIM($B21),VOC_GA!$A$4:$X$162,VOC_GA!J$1,FALSE)</f>
        <v>0</v>
      </c>
      <c r="K21" s="1">
        <f>VLOOKUP(TRIM($B21),VOC_GA!$A$4:$X$162,VOC_GA!K$1,FALSE)</f>
        <v>26.077483470000001</v>
      </c>
      <c r="L21" s="1">
        <f>VLOOKUP(TRIM($B21),VOC_GA!$A$4:$X$162,VOC_GA!L$1,FALSE)</f>
        <v>514.04524820999995</v>
      </c>
      <c r="M21" s="1">
        <f>VLOOKUP(TRIM($B21),VOC_GA!$A$4:$X$162,VOC_GA!M$1,FALSE)</f>
        <v>5.2469790285000002</v>
      </c>
      <c r="N21" s="1">
        <f t="shared" si="0"/>
        <v>1690.7307874193998</v>
      </c>
      <c r="O21" s="1">
        <f>VLOOKUP(TRIM($B21),VOC_GA!$A$4:$X$162,VOC_GA!N$1,FALSE)</f>
        <v>9016.5156451999992</v>
      </c>
      <c r="P21" s="1">
        <f>VLOOKUP(TRIM($B21),VOC_GA!$A$4:$X$162,VOC_GA!O$1,FALSE)</f>
        <v>6.2479924160999998</v>
      </c>
      <c r="Q21" s="1">
        <f>VLOOKUP(TRIM($B21),VOC_GA!$A$4:$X$162,VOC_GA!P$1,FALSE)</f>
        <v>0</v>
      </c>
      <c r="R21" s="1">
        <f>VLOOKUP(TRIM($B21),VOC_GA!$A$4:$X$162,VOC_GA!Q$1,FALSE)</f>
        <v>569.23579876999997</v>
      </c>
      <c r="S21" s="1">
        <f>VLOOKUP(TRIM($B21),VOC_GA!$A$4:$X$162,VOC_GA!R$1,FALSE)</f>
        <v>38.463430391999999</v>
      </c>
      <c r="T21" s="1">
        <f>VLOOKUP(TRIM($B21),VOC_GA!$A$4:$X$162,VOC_GA!S$1,FALSE)</f>
        <v>0</v>
      </c>
      <c r="U21" s="1">
        <f>VLOOKUP(TRIM($B21),VOC_GA!$A$4:$X$162,VOC_GA!T$1,FALSE)</f>
        <v>270.01849580999999</v>
      </c>
      <c r="V21" s="1">
        <f>VLOOKUP(TRIM($B21),VOC_GA!$A$4:$X$162,VOC_GA!U$1,FALSE)</f>
        <v>0</v>
      </c>
      <c r="W21" s="1">
        <f>VLOOKUP(TRIM($B21),VOC_GA!$A$4:$X$162,VOC_GA!V$1,FALSE)</f>
        <v>26.077483470000001</v>
      </c>
      <c r="X21" s="1">
        <f>VLOOKUP(TRIM($B21),VOC_GA!$A$4:$X$162,VOC_GA!W$1,FALSE)</f>
        <v>514.04379625000001</v>
      </c>
      <c r="Y21" s="1">
        <f>VLOOKUP(TRIM($B21),VOC_GA!$A$4:$X$162,VOC_GA!X$1,FALSE)</f>
        <v>5.1254298295999998</v>
      </c>
      <c r="Z21" s="1">
        <f t="shared" si="1"/>
        <v>1429.2124269377</v>
      </c>
      <c r="AA21" s="1"/>
      <c r="AB21" s="1" t="str">
        <f>IF(ISNA(VLOOKUP($B21,Updated_EGU_Emissions!$A$26:$G$32,6,FALSE)),"0",VLOOKUP($B21,Updated_EGU_Emissions!$A$26:$G$32,6,FALSE))</f>
        <v>0</v>
      </c>
      <c r="AC21" s="1" t="str">
        <f>IF(ISNA(VLOOKUP($B21,Updated_EGU_Emissions!$A$26:$G$32,7,FALSE)),"0",VLOOKUP($B21,Updated_EGU_Emissions!$A$26:$G$32,7,FALSE))</f>
        <v>0</v>
      </c>
      <c r="AD21" s="1"/>
      <c r="AE21" s="1">
        <f t="shared" si="2"/>
        <v>26.077483470000001</v>
      </c>
      <c r="AF21" s="1">
        <f t="shared" si="3"/>
        <v>586.60126233850008</v>
      </c>
      <c r="AG21" s="1">
        <f t="shared" si="4"/>
        <v>67.249749940900003</v>
      </c>
      <c r="AH21" s="1">
        <f t="shared" si="5"/>
        <v>496.75704345999998</v>
      </c>
      <c r="AI21" s="1">
        <f t="shared" si="6"/>
        <v>514.04524820999995</v>
      </c>
      <c r="AJ21" s="1">
        <f t="shared" si="7"/>
        <v>1690.7307874193998</v>
      </c>
      <c r="AK21" s="1">
        <f t="shared" si="8"/>
        <v>26.077483470000001</v>
      </c>
      <c r="AL21" s="1">
        <f t="shared" si="9"/>
        <v>574.36122859959994</v>
      </c>
      <c r="AM21" s="1">
        <f t="shared" si="10"/>
        <v>44.711422808099996</v>
      </c>
      <c r="AN21" s="1">
        <f t="shared" si="11"/>
        <v>270.01849580999999</v>
      </c>
      <c r="AO21" s="1">
        <f t="shared" si="13"/>
        <v>514.04379625000001</v>
      </c>
      <c r="AP21" s="1">
        <f t="shared" si="12"/>
        <v>1429.2124269377</v>
      </c>
    </row>
    <row r="22" spans="1:42" x14ac:dyDescent="0.25">
      <c r="A22" t="s">
        <v>192</v>
      </c>
      <c r="B22" t="s">
        <v>231</v>
      </c>
      <c r="C22" s="1">
        <f>VLOOKUP(TRIM($B22),VOC_GA!$A$4:$X$162,VOC_GA!C$1,FALSE)</f>
        <v>10169.34489</v>
      </c>
      <c r="D22" s="1">
        <f>VLOOKUP(TRIM($B22),VOC_GA!$A$4:$X$162,VOC_GA!D$1,FALSE)</f>
        <v>0</v>
      </c>
      <c r="E22" s="1">
        <f>VLOOKUP(TRIM($B22),VOC_GA!$A$4:$X$162,VOC_GA!E$1,FALSE)</f>
        <v>0</v>
      </c>
      <c r="F22" s="1">
        <f>VLOOKUP(TRIM($B22),VOC_GA!$A$4:$X$162,VOC_GA!F$1,FALSE)</f>
        <v>174.30071529</v>
      </c>
      <c r="G22" s="1">
        <f>VLOOKUP(TRIM($B22),VOC_GA!$A$4:$X$162,VOC_GA!G$1,FALSE)</f>
        <v>96.023029480999995</v>
      </c>
      <c r="H22" s="1">
        <f>VLOOKUP(TRIM($B22),VOC_GA!$A$4:$X$162,VOC_GA!H$1,FALSE)</f>
        <v>0</v>
      </c>
      <c r="I22" s="1">
        <f>VLOOKUP(TRIM($B22),VOC_GA!$A$4:$X$162,VOC_GA!I$1,FALSE)</f>
        <v>163.34717888</v>
      </c>
      <c r="J22" s="1">
        <f>VLOOKUP(TRIM($B22),VOC_GA!$A$4:$X$162,VOC_GA!J$1,FALSE)</f>
        <v>165.07353065000001</v>
      </c>
      <c r="K22" s="1">
        <f>VLOOKUP(TRIM($B22),VOC_GA!$A$4:$X$162,VOC_GA!K$1,FALSE)</f>
        <v>57.567708516000003</v>
      </c>
      <c r="L22" s="1">
        <f>VLOOKUP(TRIM($B22),VOC_GA!$A$4:$X$162,VOC_GA!L$1,FALSE)</f>
        <v>0.96120361340000005</v>
      </c>
      <c r="M22" s="1">
        <f>VLOOKUP(TRIM($B22),VOC_GA!$A$4:$X$162,VOC_GA!M$1,FALSE)</f>
        <v>2.0695406251000001</v>
      </c>
      <c r="N22" s="1">
        <f t="shared" si="0"/>
        <v>659.34290705550006</v>
      </c>
      <c r="O22" s="1">
        <f>VLOOKUP(TRIM($B22),VOC_GA!$A$4:$X$162,VOC_GA!N$1,FALSE)</f>
        <v>10169.34489</v>
      </c>
      <c r="P22" s="1">
        <f>VLOOKUP(TRIM($B22),VOC_GA!$A$4:$X$162,VOC_GA!O$1,FALSE)</f>
        <v>0</v>
      </c>
      <c r="Q22" s="1">
        <f>VLOOKUP(TRIM($B22),VOC_GA!$A$4:$X$162,VOC_GA!P$1,FALSE)</f>
        <v>0</v>
      </c>
      <c r="R22" s="1">
        <f>VLOOKUP(TRIM($B22),VOC_GA!$A$4:$X$162,VOC_GA!Q$1,FALSE)</f>
        <v>161.06895087000001</v>
      </c>
      <c r="S22" s="1">
        <f>VLOOKUP(TRIM($B22),VOC_GA!$A$4:$X$162,VOC_GA!R$1,FALSE)</f>
        <v>61.135551292999999</v>
      </c>
      <c r="T22" s="1">
        <f>VLOOKUP(TRIM($B22),VOC_GA!$A$4:$X$162,VOC_GA!S$1,FALSE)</f>
        <v>0</v>
      </c>
      <c r="U22" s="1">
        <f>VLOOKUP(TRIM($B22),VOC_GA!$A$4:$X$162,VOC_GA!T$1,FALSE)</f>
        <v>82.642963971</v>
      </c>
      <c r="V22" s="1">
        <f>VLOOKUP(TRIM($B22),VOC_GA!$A$4:$X$162,VOC_GA!U$1,FALSE)</f>
        <v>269.42325182000002</v>
      </c>
      <c r="W22" s="1">
        <f>VLOOKUP(TRIM($B22),VOC_GA!$A$4:$X$162,VOC_GA!V$1,FALSE)</f>
        <v>57.567708516000003</v>
      </c>
      <c r="X22" s="1">
        <f>VLOOKUP(TRIM($B22),VOC_GA!$A$4:$X$162,VOC_GA!W$1,FALSE)</f>
        <v>0.95861395419999995</v>
      </c>
      <c r="Y22" s="1">
        <f>VLOOKUP(TRIM($B22),VOC_GA!$A$4:$X$162,VOC_GA!X$1,FALSE)</f>
        <v>2.0215005340999999</v>
      </c>
      <c r="Z22" s="1">
        <f t="shared" si="1"/>
        <v>634.8185409583001</v>
      </c>
      <c r="AA22" s="1"/>
      <c r="AB22" s="1">
        <f>IF(ISNA(VLOOKUP($B22,Updated_EGU_Emissions!$A$26:$G$32,6,FALSE)),"0",VLOOKUP($B22,Updated_EGU_Emissions!$A$26:$G$32,6,FALSE))</f>
        <v>184.07158140999999</v>
      </c>
      <c r="AC22" s="1">
        <f>IF(ISNA(VLOOKUP($B22,Updated_EGU_Emissions!$A$26:$G$32,7,FALSE)),"0",VLOOKUP($B22,Updated_EGU_Emissions!$A$26:$G$32,7,FALSE))</f>
        <v>60.819999999999993</v>
      </c>
      <c r="AD22" s="1"/>
      <c r="AE22" s="1">
        <f t="shared" si="2"/>
        <v>57.567708516000003</v>
      </c>
      <c r="AF22" s="1">
        <f t="shared" si="3"/>
        <v>176.37025591509999</v>
      </c>
      <c r="AG22" s="1">
        <f t="shared" si="4"/>
        <v>96.023029480999995</v>
      </c>
      <c r="AH22" s="1">
        <f t="shared" si="5"/>
        <v>163.34717888</v>
      </c>
      <c r="AI22" s="1">
        <f t="shared" si="6"/>
        <v>166.0347342634</v>
      </c>
      <c r="AJ22" s="1">
        <f t="shared" si="7"/>
        <v>659.34290705549995</v>
      </c>
      <c r="AK22" s="1">
        <f t="shared" si="8"/>
        <v>57.567708516000003</v>
      </c>
      <c r="AL22" s="1">
        <f t="shared" si="9"/>
        <v>163.09045140410001</v>
      </c>
      <c r="AM22" s="1">
        <f t="shared" si="10"/>
        <v>61.135551292999999</v>
      </c>
      <c r="AN22" s="1">
        <f t="shared" si="11"/>
        <v>82.642963971</v>
      </c>
      <c r="AO22" s="1">
        <f t="shared" si="13"/>
        <v>147.13028436420004</v>
      </c>
      <c r="AP22" s="1">
        <f t="shared" si="12"/>
        <v>511.56695954830013</v>
      </c>
    </row>
    <row r="23" spans="1:42" x14ac:dyDescent="0.25">
      <c r="A23" t="s">
        <v>193</v>
      </c>
      <c r="B23" t="s">
        <v>232</v>
      </c>
      <c r="C23" s="1">
        <f>VLOOKUP(TRIM($B23),VOC_GA!$A$4:$X$162,VOC_GA!C$1,FALSE)</f>
        <v>7203.3827664999999</v>
      </c>
      <c r="D23" s="1">
        <f>VLOOKUP(TRIM($B23),VOC_GA!$A$4:$X$162,VOC_GA!D$1,FALSE)</f>
        <v>20.169198675000001</v>
      </c>
      <c r="E23" s="1">
        <f>VLOOKUP(TRIM($B23),VOC_GA!$A$4:$X$162,VOC_GA!E$1,FALSE)</f>
        <v>0</v>
      </c>
      <c r="F23" s="1">
        <f>VLOOKUP(TRIM($B23),VOC_GA!$A$4:$X$162,VOC_GA!F$1,FALSE)</f>
        <v>1632.8183039</v>
      </c>
      <c r="G23" s="1">
        <f>VLOOKUP(TRIM($B23),VOC_GA!$A$4:$X$162,VOC_GA!G$1,FALSE)</f>
        <v>580.73897232000002</v>
      </c>
      <c r="H23" s="1">
        <f>VLOOKUP(TRIM($B23),VOC_GA!$A$4:$X$162,VOC_GA!H$1,FALSE)</f>
        <v>0</v>
      </c>
      <c r="I23" s="1">
        <f>VLOOKUP(TRIM($B23),VOC_GA!$A$4:$X$162,VOC_GA!I$1,FALSE)</f>
        <v>1676.8944143000001</v>
      </c>
      <c r="J23" s="1">
        <f>VLOOKUP(TRIM($B23),VOC_GA!$A$4:$X$162,VOC_GA!J$1,FALSE)</f>
        <v>0</v>
      </c>
      <c r="K23" s="1">
        <f>VLOOKUP(TRIM($B23),VOC_GA!$A$4:$X$162,VOC_GA!K$1,FALSE)</f>
        <v>8.6680491630999992</v>
      </c>
      <c r="L23" s="1">
        <f>VLOOKUP(TRIM($B23),VOC_GA!$A$4:$X$162,VOC_GA!L$1,FALSE)</f>
        <v>577.16764529</v>
      </c>
      <c r="M23" s="1">
        <f>VLOOKUP(TRIM($B23),VOC_GA!$A$4:$X$162,VOC_GA!M$1,FALSE)</f>
        <v>23.966662313</v>
      </c>
      <c r="N23" s="1">
        <f t="shared" si="0"/>
        <v>4520.4232459610994</v>
      </c>
      <c r="O23" s="1">
        <f>VLOOKUP(TRIM($B23),VOC_GA!$A$4:$X$162,VOC_GA!N$1,FALSE)</f>
        <v>7203.3827664999999</v>
      </c>
      <c r="P23" s="1">
        <f>VLOOKUP(TRIM($B23),VOC_GA!$A$4:$X$162,VOC_GA!O$1,FALSE)</f>
        <v>13.535640470000001</v>
      </c>
      <c r="Q23" s="1">
        <f>VLOOKUP(TRIM($B23),VOC_GA!$A$4:$X$162,VOC_GA!P$1,FALSE)</f>
        <v>0</v>
      </c>
      <c r="R23" s="1">
        <f>VLOOKUP(TRIM($B23),VOC_GA!$A$4:$X$162,VOC_GA!Q$1,FALSE)</f>
        <v>1548.7995326</v>
      </c>
      <c r="S23" s="1">
        <f>VLOOKUP(TRIM($B23),VOC_GA!$A$4:$X$162,VOC_GA!R$1,FALSE)</f>
        <v>421.75870644000003</v>
      </c>
      <c r="T23" s="1">
        <f>VLOOKUP(TRIM($B23),VOC_GA!$A$4:$X$162,VOC_GA!S$1,FALSE)</f>
        <v>0</v>
      </c>
      <c r="U23" s="1">
        <f>VLOOKUP(TRIM($B23),VOC_GA!$A$4:$X$162,VOC_GA!T$1,FALSE)</f>
        <v>977.73501804</v>
      </c>
      <c r="V23" s="1">
        <f>VLOOKUP(TRIM($B23),VOC_GA!$A$4:$X$162,VOC_GA!U$1,FALSE)</f>
        <v>0</v>
      </c>
      <c r="W23" s="1">
        <f>VLOOKUP(TRIM($B23),VOC_GA!$A$4:$X$162,VOC_GA!V$1,FALSE)</f>
        <v>8.6680491630999992</v>
      </c>
      <c r="X23" s="1">
        <f>VLOOKUP(TRIM($B23),VOC_GA!$A$4:$X$162,VOC_GA!W$1,FALSE)</f>
        <v>381.53403958000001</v>
      </c>
      <c r="Y23" s="1">
        <f>VLOOKUP(TRIM($B23),VOC_GA!$A$4:$X$162,VOC_GA!X$1,FALSE)</f>
        <v>23.451341446000001</v>
      </c>
      <c r="Z23" s="1">
        <f t="shared" si="1"/>
        <v>3375.4823277390997</v>
      </c>
      <c r="AA23" s="1"/>
      <c r="AB23" s="1" t="str">
        <f>IF(ISNA(VLOOKUP($B23,Updated_EGU_Emissions!$A$26:$G$32,6,FALSE)),"0",VLOOKUP($B23,Updated_EGU_Emissions!$A$26:$G$32,6,FALSE))</f>
        <v>0</v>
      </c>
      <c r="AC23" s="1" t="str">
        <f>IF(ISNA(VLOOKUP($B23,Updated_EGU_Emissions!$A$26:$G$32,7,FALSE)),"0",VLOOKUP($B23,Updated_EGU_Emissions!$A$26:$G$32,7,FALSE))</f>
        <v>0</v>
      </c>
      <c r="AD23" s="1"/>
      <c r="AE23" s="1">
        <f t="shared" si="2"/>
        <v>8.6680491630999992</v>
      </c>
      <c r="AF23" s="1">
        <f t="shared" si="3"/>
        <v>1656.784966213</v>
      </c>
      <c r="AG23" s="1">
        <f t="shared" si="4"/>
        <v>600.90817099499998</v>
      </c>
      <c r="AH23" s="1">
        <f t="shared" si="5"/>
        <v>1676.8944143000001</v>
      </c>
      <c r="AI23" s="1">
        <f t="shared" si="6"/>
        <v>577.16764529</v>
      </c>
      <c r="AJ23" s="1">
        <f t="shared" si="7"/>
        <v>4520.4232459611003</v>
      </c>
      <c r="AK23" s="1">
        <f t="shared" si="8"/>
        <v>8.6680491630999992</v>
      </c>
      <c r="AL23" s="1">
        <f t="shared" si="9"/>
        <v>1572.250874046</v>
      </c>
      <c r="AM23" s="1">
        <f t="shared" si="10"/>
        <v>435.29434691</v>
      </c>
      <c r="AN23" s="1">
        <f t="shared" si="11"/>
        <v>977.73501804</v>
      </c>
      <c r="AO23" s="1">
        <f t="shared" si="13"/>
        <v>381.53403958000001</v>
      </c>
      <c r="AP23" s="1">
        <f t="shared" si="12"/>
        <v>3375.4823277391001</v>
      </c>
    </row>
    <row r="24" spans="1:42" x14ac:dyDescent="0.25">
      <c r="A24" t="s">
        <v>208</v>
      </c>
      <c r="B24" t="s">
        <v>247</v>
      </c>
      <c r="C24" s="1">
        <f>VLOOKUP(TRIM($B24),VOC_GA!$A$4:$X$162,VOC_GA!C$1,FALSE)</f>
        <v>8314.0429779999995</v>
      </c>
      <c r="D24" s="1">
        <f>VLOOKUP(TRIM($B24),VOC_GA!$A$4:$X$162,VOC_GA!D$1,FALSE)</f>
        <v>1.3241125019</v>
      </c>
      <c r="E24" s="1">
        <f>VLOOKUP(TRIM($B24),VOC_GA!$A$4:$X$162,VOC_GA!E$1,FALSE)</f>
        <v>0</v>
      </c>
      <c r="F24" s="1">
        <f>VLOOKUP(TRIM($B24),VOC_GA!$A$4:$X$162,VOC_GA!F$1,FALSE)</f>
        <v>820.15499021000005</v>
      </c>
      <c r="G24" s="1">
        <f>VLOOKUP(TRIM($B24),VOC_GA!$A$4:$X$162,VOC_GA!G$1,FALSE)</f>
        <v>180.49591307</v>
      </c>
      <c r="H24" s="1">
        <f>VLOOKUP(TRIM($B24),VOC_GA!$A$4:$X$162,VOC_GA!H$1,FALSE)</f>
        <v>0</v>
      </c>
      <c r="I24" s="1">
        <f>VLOOKUP(TRIM($B24),VOC_GA!$A$4:$X$162,VOC_GA!I$1,FALSE)</f>
        <v>1037.8907847999999</v>
      </c>
      <c r="J24" s="1">
        <f>VLOOKUP(TRIM($B24),VOC_GA!$A$4:$X$162,VOC_GA!J$1,FALSE)</f>
        <v>2.8866995533000002</v>
      </c>
      <c r="K24" s="1">
        <f>VLOOKUP(TRIM($B24),VOC_GA!$A$4:$X$162,VOC_GA!K$1,FALSE)</f>
        <v>5.4920842936999996</v>
      </c>
      <c r="L24" s="1">
        <f>VLOOKUP(TRIM($B24),VOC_GA!$A$4:$X$162,VOC_GA!L$1,FALSE)</f>
        <v>142.40992962000001</v>
      </c>
      <c r="M24" s="1">
        <f>VLOOKUP(TRIM($B24),VOC_GA!$A$4:$X$162,VOC_GA!M$1,FALSE)</f>
        <v>27.576303191000001</v>
      </c>
      <c r="N24" s="1">
        <f t="shared" si="0"/>
        <v>2218.2308172399003</v>
      </c>
      <c r="O24" s="1">
        <f>VLOOKUP(TRIM($B24),VOC_GA!$A$4:$X$162,VOC_GA!N$1,FALSE)</f>
        <v>8314.0429779999995</v>
      </c>
      <c r="P24" s="1">
        <f>VLOOKUP(TRIM($B24),VOC_GA!$A$4:$X$162,VOC_GA!O$1,FALSE)</f>
        <v>0.86829753580000002</v>
      </c>
      <c r="Q24" s="1">
        <f>VLOOKUP(TRIM($B24),VOC_GA!$A$4:$X$162,VOC_GA!P$1,FALSE)</f>
        <v>0</v>
      </c>
      <c r="R24" s="1">
        <f>VLOOKUP(TRIM($B24),VOC_GA!$A$4:$X$162,VOC_GA!Q$1,FALSE)</f>
        <v>780.06464888000005</v>
      </c>
      <c r="S24" s="1">
        <f>VLOOKUP(TRIM($B24),VOC_GA!$A$4:$X$162,VOC_GA!R$1,FALSE)</f>
        <v>130.50817297</v>
      </c>
      <c r="T24" s="1">
        <f>VLOOKUP(TRIM($B24),VOC_GA!$A$4:$X$162,VOC_GA!S$1,FALSE)</f>
        <v>0</v>
      </c>
      <c r="U24" s="1">
        <f>VLOOKUP(TRIM($B24),VOC_GA!$A$4:$X$162,VOC_GA!T$1,FALSE)</f>
        <v>550.45589028999996</v>
      </c>
      <c r="V24" s="1">
        <f>VLOOKUP(TRIM($B24),VOC_GA!$A$4:$X$162,VOC_GA!U$1,FALSE)</f>
        <v>0</v>
      </c>
      <c r="W24" s="1">
        <f>VLOOKUP(TRIM($B24),VOC_GA!$A$4:$X$162,VOC_GA!V$1,FALSE)</f>
        <v>5.4920842936999996</v>
      </c>
      <c r="X24" s="1">
        <f>VLOOKUP(TRIM($B24),VOC_GA!$A$4:$X$162,VOC_GA!W$1,FALSE)</f>
        <v>142.41114547000001</v>
      </c>
      <c r="Y24" s="1">
        <f>VLOOKUP(TRIM($B24),VOC_GA!$A$4:$X$162,VOC_GA!X$1,FALSE)</f>
        <v>26.755196569999999</v>
      </c>
      <c r="Z24" s="1">
        <f t="shared" si="1"/>
        <v>1636.5554360095</v>
      </c>
      <c r="AA24" s="1"/>
      <c r="AB24" s="1" t="str">
        <f>IF(ISNA(VLOOKUP($B24,Updated_EGU_Emissions!$A$26:$G$32,6,FALSE)),"0",VLOOKUP($B24,Updated_EGU_Emissions!$A$26:$G$32,6,FALSE))</f>
        <v>0</v>
      </c>
      <c r="AC24" s="1" t="str">
        <f>IF(ISNA(VLOOKUP($B24,Updated_EGU_Emissions!$A$26:$G$32,7,FALSE)),"0",VLOOKUP($B24,Updated_EGU_Emissions!$A$26:$G$32,7,FALSE))</f>
        <v>0</v>
      </c>
      <c r="AD24" s="1"/>
      <c r="AE24" s="1">
        <f t="shared" si="2"/>
        <v>5.4920842936999996</v>
      </c>
      <c r="AF24" s="1">
        <f t="shared" si="3"/>
        <v>847.73129340100002</v>
      </c>
      <c r="AG24" s="1">
        <f t="shared" si="4"/>
        <v>181.8200255719</v>
      </c>
      <c r="AH24" s="1">
        <f t="shared" si="5"/>
        <v>1037.8907847999999</v>
      </c>
      <c r="AI24" s="1">
        <f t="shared" si="6"/>
        <v>145.2966291733</v>
      </c>
      <c r="AJ24" s="1">
        <f t="shared" si="7"/>
        <v>2218.2308172398998</v>
      </c>
      <c r="AK24" s="1">
        <f t="shared" si="8"/>
        <v>5.4920842936999996</v>
      </c>
      <c r="AL24" s="1">
        <f t="shared" si="9"/>
        <v>806.81984545</v>
      </c>
      <c r="AM24" s="1">
        <f t="shared" si="10"/>
        <v>131.3764705058</v>
      </c>
      <c r="AN24" s="1">
        <f t="shared" si="11"/>
        <v>550.45589028999996</v>
      </c>
      <c r="AO24" s="1">
        <f t="shared" si="13"/>
        <v>142.41114547000001</v>
      </c>
      <c r="AP24" s="1">
        <f t="shared" si="12"/>
        <v>1636.5554360095002</v>
      </c>
    </row>
    <row r="25" spans="1:42" x14ac:dyDescent="0.25">
      <c r="A25" t="s">
        <v>194</v>
      </c>
      <c r="B25" t="s">
        <v>233</v>
      </c>
      <c r="C25" s="1">
        <f>VLOOKUP(TRIM($B25),VOC_GA!$A$4:$X$162,VOC_GA!C$1,FALSE)</f>
        <v>12471.037812</v>
      </c>
      <c r="D25" s="1">
        <f>VLOOKUP(TRIM($B25),VOC_GA!$A$4:$X$162,VOC_GA!D$1,FALSE)</f>
        <v>0.47078214480000002</v>
      </c>
      <c r="E25" s="1">
        <f>VLOOKUP(TRIM($B25),VOC_GA!$A$4:$X$162,VOC_GA!E$1,FALSE)</f>
        <v>0</v>
      </c>
      <c r="F25" s="1">
        <f>VLOOKUP(TRIM($B25),VOC_GA!$A$4:$X$162,VOC_GA!F$1,FALSE)</f>
        <v>277.49556739000002</v>
      </c>
      <c r="G25" s="1">
        <f>VLOOKUP(TRIM($B25),VOC_GA!$A$4:$X$162,VOC_GA!G$1,FALSE)</f>
        <v>87.818004376000005</v>
      </c>
      <c r="H25" s="1">
        <f>VLOOKUP(TRIM($B25),VOC_GA!$A$4:$X$162,VOC_GA!H$1,FALSE)</f>
        <v>0</v>
      </c>
      <c r="I25" s="1">
        <f>VLOOKUP(TRIM($B25),VOC_GA!$A$4:$X$162,VOC_GA!I$1,FALSE)</f>
        <v>202.56765956000001</v>
      </c>
      <c r="J25" s="1">
        <f>VLOOKUP(TRIM($B25),VOC_GA!$A$4:$X$162,VOC_GA!J$1,FALSE)</f>
        <v>0</v>
      </c>
      <c r="K25" s="1">
        <f>VLOOKUP(TRIM($B25),VOC_GA!$A$4:$X$162,VOC_GA!K$1,FALSE)</f>
        <v>197.86021541</v>
      </c>
      <c r="L25" s="1">
        <f>VLOOKUP(TRIM($B25),VOC_GA!$A$4:$X$162,VOC_GA!L$1,FALSE)</f>
        <v>67.388207918000006</v>
      </c>
      <c r="M25" s="1">
        <f>VLOOKUP(TRIM($B25),VOC_GA!$A$4:$X$162,VOC_GA!M$1,FALSE)</f>
        <v>1.7553247496</v>
      </c>
      <c r="N25" s="1">
        <f t="shared" si="0"/>
        <v>835.35576154840021</v>
      </c>
      <c r="O25" s="1">
        <f>VLOOKUP(TRIM($B25),VOC_GA!$A$4:$X$162,VOC_GA!N$1,FALSE)</f>
        <v>12471.037812</v>
      </c>
      <c r="P25" s="1">
        <f>VLOOKUP(TRIM($B25),VOC_GA!$A$4:$X$162,VOC_GA!O$1,FALSE)</f>
        <v>0.44949817289999999</v>
      </c>
      <c r="Q25" s="1">
        <f>VLOOKUP(TRIM($B25),VOC_GA!$A$4:$X$162,VOC_GA!P$1,FALSE)</f>
        <v>0</v>
      </c>
      <c r="R25" s="1">
        <f>VLOOKUP(TRIM($B25),VOC_GA!$A$4:$X$162,VOC_GA!Q$1,FALSE)</f>
        <v>271.40990934000001</v>
      </c>
      <c r="S25" s="1">
        <f>VLOOKUP(TRIM($B25),VOC_GA!$A$4:$X$162,VOC_GA!R$1,FALSE)</f>
        <v>60.988279017000004</v>
      </c>
      <c r="T25" s="1">
        <f>VLOOKUP(TRIM($B25),VOC_GA!$A$4:$X$162,VOC_GA!S$1,FALSE)</f>
        <v>0</v>
      </c>
      <c r="U25" s="1">
        <f>VLOOKUP(TRIM($B25),VOC_GA!$A$4:$X$162,VOC_GA!T$1,FALSE)</f>
        <v>103.37961629</v>
      </c>
      <c r="V25" s="1">
        <f>VLOOKUP(TRIM($B25),VOC_GA!$A$4:$X$162,VOC_GA!U$1,FALSE)</f>
        <v>0</v>
      </c>
      <c r="W25" s="1">
        <f>VLOOKUP(TRIM($B25),VOC_GA!$A$4:$X$162,VOC_GA!V$1,FALSE)</f>
        <v>197.86021541</v>
      </c>
      <c r="X25" s="1">
        <f>VLOOKUP(TRIM($B25),VOC_GA!$A$4:$X$162,VOC_GA!W$1,FALSE)</f>
        <v>68.377376609999999</v>
      </c>
      <c r="Y25" s="1">
        <f>VLOOKUP(TRIM($B25),VOC_GA!$A$4:$X$162,VOC_GA!X$1,FALSE)</f>
        <v>1.7197241113999999</v>
      </c>
      <c r="Z25" s="1">
        <f t="shared" si="1"/>
        <v>704.18461895130008</v>
      </c>
      <c r="AA25" s="1"/>
      <c r="AB25" s="1" t="str">
        <f>IF(ISNA(VLOOKUP($B25,Updated_EGU_Emissions!$A$26:$G$32,6,FALSE)),"0",VLOOKUP($B25,Updated_EGU_Emissions!$A$26:$G$32,6,FALSE))</f>
        <v>0</v>
      </c>
      <c r="AC25" s="1" t="str">
        <f>IF(ISNA(VLOOKUP($B25,Updated_EGU_Emissions!$A$26:$G$32,7,FALSE)),"0",VLOOKUP($B25,Updated_EGU_Emissions!$A$26:$G$32,7,FALSE))</f>
        <v>0</v>
      </c>
      <c r="AD25" s="1"/>
      <c r="AE25" s="1">
        <f t="shared" si="2"/>
        <v>197.86021541</v>
      </c>
      <c r="AF25" s="1">
        <f t="shared" si="3"/>
        <v>279.25089213960001</v>
      </c>
      <c r="AG25" s="1">
        <f t="shared" si="4"/>
        <v>88.288786520800002</v>
      </c>
      <c r="AH25" s="1">
        <f t="shared" si="5"/>
        <v>202.56765956000001</v>
      </c>
      <c r="AI25" s="1">
        <f t="shared" si="6"/>
        <v>67.388207918000006</v>
      </c>
      <c r="AJ25" s="1">
        <f t="shared" si="7"/>
        <v>835.3557615484001</v>
      </c>
      <c r="AK25" s="1">
        <f t="shared" si="8"/>
        <v>197.86021541</v>
      </c>
      <c r="AL25" s="1">
        <f t="shared" si="9"/>
        <v>273.12963345140003</v>
      </c>
      <c r="AM25" s="1">
        <f t="shared" si="10"/>
        <v>61.437777189900004</v>
      </c>
      <c r="AN25" s="1">
        <f t="shared" si="11"/>
        <v>103.37961629</v>
      </c>
      <c r="AO25" s="1">
        <f t="shared" si="13"/>
        <v>68.377376609999999</v>
      </c>
      <c r="AP25" s="1">
        <f t="shared" si="12"/>
        <v>704.18461895130008</v>
      </c>
    </row>
    <row r="26" spans="1:42" x14ac:dyDescent="0.25">
      <c r="A26" t="s">
        <v>195</v>
      </c>
      <c r="B26" t="s">
        <v>234</v>
      </c>
      <c r="C26" s="1">
        <f>VLOOKUP(TRIM($B26),VOC_GA!$A$4:$X$162,VOC_GA!C$1,FALSE)</f>
        <v>6855.5720332999999</v>
      </c>
      <c r="D26" s="1">
        <f>VLOOKUP(TRIM($B26),VOC_GA!$A$4:$X$162,VOC_GA!D$1,FALSE)</f>
        <v>0.57555239560000004</v>
      </c>
      <c r="E26" s="1">
        <f>VLOOKUP(TRIM($B26),VOC_GA!$A$4:$X$162,VOC_GA!E$1,FALSE)</f>
        <v>0</v>
      </c>
      <c r="F26" s="1">
        <f>VLOOKUP(TRIM($B26),VOC_GA!$A$4:$X$162,VOC_GA!F$1,FALSE)</f>
        <v>286.39667477</v>
      </c>
      <c r="G26" s="1">
        <f>VLOOKUP(TRIM($B26),VOC_GA!$A$4:$X$162,VOC_GA!G$1,FALSE)</f>
        <v>50.084910575000002</v>
      </c>
      <c r="H26" s="1">
        <f>VLOOKUP(TRIM($B26),VOC_GA!$A$4:$X$162,VOC_GA!H$1,FALSE)</f>
        <v>0</v>
      </c>
      <c r="I26" s="1">
        <f>VLOOKUP(TRIM($B26),VOC_GA!$A$4:$X$162,VOC_GA!I$1,FALSE)</f>
        <v>286.38639431000001</v>
      </c>
      <c r="J26" s="1">
        <f>VLOOKUP(TRIM($B26),VOC_GA!$A$4:$X$162,VOC_GA!J$1,FALSE)</f>
        <v>0</v>
      </c>
      <c r="K26" s="1">
        <f>VLOOKUP(TRIM($B26),VOC_GA!$A$4:$X$162,VOC_GA!K$1,FALSE)</f>
        <v>23.850223379999999</v>
      </c>
      <c r="L26" s="1">
        <f>VLOOKUP(TRIM($B26),VOC_GA!$A$4:$X$162,VOC_GA!L$1,FALSE)</f>
        <v>141.02158358</v>
      </c>
      <c r="M26" s="1">
        <f>VLOOKUP(TRIM($B26),VOC_GA!$A$4:$X$162,VOC_GA!M$1,FALSE)</f>
        <v>2.5230564538000002</v>
      </c>
      <c r="N26" s="1">
        <f t="shared" si="0"/>
        <v>790.83839546439992</v>
      </c>
      <c r="O26" s="1">
        <f>VLOOKUP(TRIM($B26),VOC_GA!$A$4:$X$162,VOC_GA!N$1,FALSE)</f>
        <v>6855.5720332999999</v>
      </c>
      <c r="P26" s="1">
        <f>VLOOKUP(TRIM($B26),VOC_GA!$A$4:$X$162,VOC_GA!O$1,FALSE)</f>
        <v>0.37741028570000001</v>
      </c>
      <c r="Q26" s="1">
        <f>VLOOKUP(TRIM($B26),VOC_GA!$A$4:$X$162,VOC_GA!P$1,FALSE)</f>
        <v>0</v>
      </c>
      <c r="R26" s="1">
        <f>VLOOKUP(TRIM($B26),VOC_GA!$A$4:$X$162,VOC_GA!Q$1,FALSE)</f>
        <v>278.84121385999998</v>
      </c>
      <c r="S26" s="1">
        <f>VLOOKUP(TRIM($B26),VOC_GA!$A$4:$X$162,VOC_GA!R$1,FALSE)</f>
        <v>35.216451220000003</v>
      </c>
      <c r="T26" s="1">
        <f>VLOOKUP(TRIM($B26),VOC_GA!$A$4:$X$162,VOC_GA!S$1,FALSE)</f>
        <v>0</v>
      </c>
      <c r="U26" s="1">
        <f>VLOOKUP(TRIM($B26),VOC_GA!$A$4:$X$162,VOC_GA!T$1,FALSE)</f>
        <v>138.03069346000001</v>
      </c>
      <c r="V26" s="1">
        <f>VLOOKUP(TRIM($B26),VOC_GA!$A$4:$X$162,VOC_GA!U$1,FALSE)</f>
        <v>41.601274084000003</v>
      </c>
      <c r="W26" s="1">
        <f>VLOOKUP(TRIM($B26),VOC_GA!$A$4:$X$162,VOC_GA!V$1,FALSE)</f>
        <v>23.850223379999999</v>
      </c>
      <c r="X26" s="1">
        <f>VLOOKUP(TRIM($B26),VOC_GA!$A$4:$X$162,VOC_GA!W$1,FALSE)</f>
        <v>141.01953097000001</v>
      </c>
      <c r="Y26" s="1">
        <f>VLOOKUP(TRIM($B26),VOC_GA!$A$4:$X$162,VOC_GA!X$1,FALSE)</f>
        <v>2.4715736988999999</v>
      </c>
      <c r="Z26" s="1">
        <f t="shared" si="1"/>
        <v>661.40837095860002</v>
      </c>
      <c r="AA26" s="1"/>
      <c r="AB26" s="1" t="str">
        <f>IF(ISNA(VLOOKUP($B26,Updated_EGU_Emissions!$A$26:$G$32,6,FALSE)),"0",VLOOKUP($B26,Updated_EGU_Emissions!$A$26:$G$32,6,FALSE))</f>
        <v>0</v>
      </c>
      <c r="AC26" s="1" t="str">
        <f>IF(ISNA(VLOOKUP($B26,Updated_EGU_Emissions!$A$26:$G$32,7,FALSE)),"0",VLOOKUP($B26,Updated_EGU_Emissions!$A$26:$G$32,7,FALSE))</f>
        <v>0</v>
      </c>
      <c r="AD26" s="1"/>
      <c r="AE26" s="1">
        <f t="shared" si="2"/>
        <v>23.850223379999999</v>
      </c>
      <c r="AF26" s="1">
        <f t="shared" si="3"/>
        <v>288.9197312238</v>
      </c>
      <c r="AG26" s="1">
        <f t="shared" si="4"/>
        <v>50.660462970600001</v>
      </c>
      <c r="AH26" s="1">
        <f t="shared" si="5"/>
        <v>286.38639431000001</v>
      </c>
      <c r="AI26" s="1">
        <f t="shared" si="6"/>
        <v>141.02158358</v>
      </c>
      <c r="AJ26" s="1">
        <f t="shared" si="7"/>
        <v>790.83839546440004</v>
      </c>
      <c r="AK26" s="1">
        <f t="shared" si="8"/>
        <v>23.850223379999999</v>
      </c>
      <c r="AL26" s="1">
        <f t="shared" si="9"/>
        <v>281.31278755889997</v>
      </c>
      <c r="AM26" s="1">
        <f t="shared" si="10"/>
        <v>35.593861505700005</v>
      </c>
      <c r="AN26" s="1">
        <f t="shared" si="11"/>
        <v>138.03069346000001</v>
      </c>
      <c r="AO26" s="1">
        <f t="shared" si="13"/>
        <v>182.62080505400002</v>
      </c>
      <c r="AP26" s="1">
        <f t="shared" si="12"/>
        <v>661.40837095860002</v>
      </c>
    </row>
    <row r="27" spans="1:42" x14ac:dyDescent="0.25">
      <c r="A27" t="s">
        <v>173</v>
      </c>
      <c r="B27" t="s">
        <v>212</v>
      </c>
      <c r="C27" s="1">
        <f>VLOOKUP(TRIM($B27),VOC_GA!$A$4:$X$162,VOC_GA!C$1,FALSE)</f>
        <v>8127.2675182000003</v>
      </c>
      <c r="D27" s="1">
        <f>VLOOKUP(TRIM($B27),VOC_GA!$A$4:$X$162,VOC_GA!D$1,FALSE)</f>
        <v>6.0458148006999997</v>
      </c>
      <c r="E27" s="1">
        <f>VLOOKUP(TRIM($B27),VOC_GA!$A$4:$X$162,VOC_GA!E$1,FALSE)</f>
        <v>0</v>
      </c>
      <c r="F27" s="1">
        <f>VLOOKUP(TRIM($B27),VOC_GA!$A$4:$X$162,VOC_GA!F$1,FALSE)</f>
        <v>342.40740455000002</v>
      </c>
      <c r="G27" s="1">
        <f>VLOOKUP(TRIM($B27),VOC_GA!$A$4:$X$162,VOC_GA!G$1,FALSE)</f>
        <v>206.77259566999999</v>
      </c>
      <c r="H27" s="1">
        <f>VLOOKUP(TRIM($B27),VOC_GA!$A$4:$X$162,VOC_GA!H$1,FALSE)</f>
        <v>0</v>
      </c>
      <c r="I27" s="1">
        <f>VLOOKUP(TRIM($B27),VOC_GA!$A$4:$X$162,VOC_GA!I$1,FALSE)</f>
        <v>402.47562190000002</v>
      </c>
      <c r="J27" s="1">
        <f>VLOOKUP(TRIM($B27),VOC_GA!$A$4:$X$162,VOC_GA!J$1,FALSE)</f>
        <v>0</v>
      </c>
      <c r="K27" s="1">
        <f>VLOOKUP(TRIM($B27),VOC_GA!$A$4:$X$162,VOC_GA!K$1,FALSE)</f>
        <v>25.189695339</v>
      </c>
      <c r="L27" s="1">
        <f>VLOOKUP(TRIM($B27),VOC_GA!$A$4:$X$162,VOC_GA!L$1,FALSE)</f>
        <v>0</v>
      </c>
      <c r="M27" s="1">
        <f>VLOOKUP(TRIM($B27),VOC_GA!$A$4:$X$162,VOC_GA!M$1,FALSE)</f>
        <v>11.737832793000001</v>
      </c>
      <c r="N27" s="1">
        <f t="shared" si="0"/>
        <v>994.62896505269998</v>
      </c>
      <c r="O27" s="1">
        <f>VLOOKUP(TRIM($B27),VOC_GA!$A$4:$X$162,VOC_GA!N$1,FALSE)</f>
        <v>8127.2675182000003</v>
      </c>
      <c r="P27" s="1">
        <f>VLOOKUP(TRIM($B27),VOC_GA!$A$4:$X$162,VOC_GA!O$1,FALSE)</f>
        <v>3.9645320414</v>
      </c>
      <c r="Q27" s="1">
        <f>VLOOKUP(TRIM($B27),VOC_GA!$A$4:$X$162,VOC_GA!P$1,FALSE)</f>
        <v>0</v>
      </c>
      <c r="R27" s="1">
        <f>VLOOKUP(TRIM($B27),VOC_GA!$A$4:$X$162,VOC_GA!Q$1,FALSE)</f>
        <v>330.85727178000002</v>
      </c>
      <c r="S27" s="1">
        <f>VLOOKUP(TRIM($B27),VOC_GA!$A$4:$X$162,VOC_GA!R$1,FALSE)</f>
        <v>149.21231777</v>
      </c>
      <c r="T27" s="1">
        <f>VLOOKUP(TRIM($B27),VOC_GA!$A$4:$X$162,VOC_GA!S$1,FALSE)</f>
        <v>0</v>
      </c>
      <c r="U27" s="1">
        <f>VLOOKUP(TRIM($B27),VOC_GA!$A$4:$X$162,VOC_GA!T$1,FALSE)</f>
        <v>203.68770182</v>
      </c>
      <c r="V27" s="1">
        <f>VLOOKUP(TRIM($B27),VOC_GA!$A$4:$X$162,VOC_GA!U$1,FALSE)</f>
        <v>0</v>
      </c>
      <c r="W27" s="1">
        <f>VLOOKUP(TRIM($B27),VOC_GA!$A$4:$X$162,VOC_GA!V$1,FALSE)</f>
        <v>25.189695339</v>
      </c>
      <c r="X27" s="1">
        <f>VLOOKUP(TRIM($B27),VOC_GA!$A$4:$X$162,VOC_GA!W$1,FALSE)</f>
        <v>0</v>
      </c>
      <c r="Y27" s="1">
        <f>VLOOKUP(TRIM($B27),VOC_GA!$A$4:$X$162,VOC_GA!X$1,FALSE)</f>
        <v>11.403580705</v>
      </c>
      <c r="Z27" s="1">
        <f t="shared" si="1"/>
        <v>724.31509945539995</v>
      </c>
      <c r="AA27" s="1"/>
      <c r="AB27" s="1" t="str">
        <f>IF(ISNA(VLOOKUP($B27,Updated_EGU_Emissions!$A$26:$G$32,6,FALSE)),"0",VLOOKUP($B27,Updated_EGU_Emissions!$A$26:$G$32,6,FALSE))</f>
        <v>0</v>
      </c>
      <c r="AC27" s="1" t="str">
        <f>IF(ISNA(VLOOKUP($B27,Updated_EGU_Emissions!$A$26:$G$32,7,FALSE)),"0",VLOOKUP($B27,Updated_EGU_Emissions!$A$26:$G$32,7,FALSE))</f>
        <v>0</v>
      </c>
      <c r="AD27" s="1"/>
      <c r="AE27" s="1">
        <f t="shared" si="2"/>
        <v>25.189695339</v>
      </c>
      <c r="AF27" s="1">
        <f t="shared" si="3"/>
        <v>354.14523734300002</v>
      </c>
      <c r="AG27" s="1">
        <f t="shared" si="4"/>
        <v>212.81841047069997</v>
      </c>
      <c r="AH27" s="1">
        <f t="shared" si="5"/>
        <v>402.47562190000002</v>
      </c>
      <c r="AI27" s="1">
        <f t="shared" si="6"/>
        <v>0</v>
      </c>
      <c r="AJ27" s="1">
        <f t="shared" si="7"/>
        <v>994.6289650527001</v>
      </c>
      <c r="AK27" s="1">
        <f t="shared" si="8"/>
        <v>25.189695339</v>
      </c>
      <c r="AL27" s="1">
        <f t="shared" si="9"/>
        <v>342.26085248500004</v>
      </c>
      <c r="AM27" s="1">
        <f t="shared" si="10"/>
        <v>153.17684981139999</v>
      </c>
      <c r="AN27" s="1">
        <f t="shared" si="11"/>
        <v>203.68770182</v>
      </c>
      <c r="AO27" s="1">
        <f t="shared" si="13"/>
        <v>0</v>
      </c>
      <c r="AP27" s="1">
        <f t="shared" si="12"/>
        <v>724.31509945540006</v>
      </c>
    </row>
    <row r="28" spans="1:42" x14ac:dyDescent="0.25">
      <c r="A28" t="s">
        <v>196</v>
      </c>
      <c r="B28" t="s">
        <v>235</v>
      </c>
      <c r="C28" s="1">
        <f>VLOOKUP(TRIM($B28),VOC_GA!$A$4:$X$162,VOC_GA!C$1,FALSE)</f>
        <v>15238.244242000001</v>
      </c>
      <c r="D28" s="1">
        <f>VLOOKUP(TRIM($B28),VOC_GA!$A$4:$X$162,VOC_GA!D$1,FALSE)</f>
        <v>18.315119297999999</v>
      </c>
      <c r="E28" s="1">
        <f>VLOOKUP(TRIM($B28),VOC_GA!$A$4:$X$162,VOC_GA!E$1,FALSE)</f>
        <v>0</v>
      </c>
      <c r="F28" s="1">
        <f>VLOOKUP(TRIM($B28),VOC_GA!$A$4:$X$162,VOC_GA!F$1,FALSE)</f>
        <v>441.58257930000002</v>
      </c>
      <c r="G28" s="1">
        <f>VLOOKUP(TRIM($B28),VOC_GA!$A$4:$X$162,VOC_GA!G$1,FALSE)</f>
        <v>216.85190252999999</v>
      </c>
      <c r="H28" s="1">
        <f>VLOOKUP(TRIM($B28),VOC_GA!$A$4:$X$162,VOC_GA!H$1,FALSE)</f>
        <v>0</v>
      </c>
      <c r="I28" s="1">
        <f>VLOOKUP(TRIM($B28),VOC_GA!$A$4:$X$162,VOC_GA!I$1,FALSE)</f>
        <v>337.89271754999999</v>
      </c>
      <c r="J28" s="1">
        <f>VLOOKUP(TRIM($B28),VOC_GA!$A$4:$X$162,VOC_GA!J$1,FALSE)</f>
        <v>0</v>
      </c>
      <c r="K28" s="1">
        <f>VLOOKUP(TRIM($B28),VOC_GA!$A$4:$X$162,VOC_GA!K$1,FALSE)</f>
        <v>238.94577953999999</v>
      </c>
      <c r="L28" s="1">
        <f>VLOOKUP(TRIM($B28),VOC_GA!$A$4:$X$162,VOC_GA!L$1,FALSE)</f>
        <v>64.546154864000002</v>
      </c>
      <c r="M28" s="1">
        <f>VLOOKUP(TRIM($B28),VOC_GA!$A$4:$X$162,VOC_GA!M$1,FALSE)</f>
        <v>4.1560177537999996</v>
      </c>
      <c r="N28" s="1">
        <f t="shared" si="0"/>
        <v>1322.2902708358001</v>
      </c>
      <c r="O28" s="1">
        <f>VLOOKUP(TRIM($B28),VOC_GA!$A$4:$X$162,VOC_GA!N$1,FALSE)</f>
        <v>15238.244242000001</v>
      </c>
      <c r="P28" s="1">
        <f>VLOOKUP(TRIM($B28),VOC_GA!$A$4:$X$162,VOC_GA!O$1,FALSE)</f>
        <v>12.026329249</v>
      </c>
      <c r="Q28" s="1">
        <f>VLOOKUP(TRIM($B28),VOC_GA!$A$4:$X$162,VOC_GA!P$1,FALSE)</f>
        <v>0</v>
      </c>
      <c r="R28" s="1">
        <f>VLOOKUP(TRIM($B28),VOC_GA!$A$4:$X$162,VOC_GA!Q$1,FALSE)</f>
        <v>431.27401908000002</v>
      </c>
      <c r="S28" s="1">
        <f>VLOOKUP(TRIM($B28),VOC_GA!$A$4:$X$162,VOC_GA!R$1,FALSE)</f>
        <v>154.84428292000001</v>
      </c>
      <c r="T28" s="1">
        <f>VLOOKUP(TRIM($B28),VOC_GA!$A$4:$X$162,VOC_GA!S$1,FALSE)</f>
        <v>0</v>
      </c>
      <c r="U28" s="1">
        <f>VLOOKUP(TRIM($B28),VOC_GA!$A$4:$X$162,VOC_GA!T$1,FALSE)</f>
        <v>165.34690671000001</v>
      </c>
      <c r="V28" s="1">
        <f>VLOOKUP(TRIM($B28),VOC_GA!$A$4:$X$162,VOC_GA!U$1,FALSE)</f>
        <v>0</v>
      </c>
      <c r="W28" s="1">
        <f>VLOOKUP(TRIM($B28),VOC_GA!$A$4:$X$162,VOC_GA!V$1,FALSE)</f>
        <v>238.94577953999999</v>
      </c>
      <c r="X28" s="1">
        <f>VLOOKUP(TRIM($B28),VOC_GA!$A$4:$X$162,VOC_GA!W$1,FALSE)</f>
        <v>68.294628107999998</v>
      </c>
      <c r="Y28" s="1">
        <f>VLOOKUP(TRIM($B28),VOC_GA!$A$4:$X$162,VOC_GA!X$1,FALSE)</f>
        <v>4.0630935420999998</v>
      </c>
      <c r="Z28" s="1">
        <f t="shared" si="1"/>
        <v>1074.7950391490999</v>
      </c>
      <c r="AA28" s="1"/>
      <c r="AB28" s="1" t="str">
        <f>IF(ISNA(VLOOKUP($B28,Updated_EGU_Emissions!$A$26:$G$32,6,FALSE)),"0",VLOOKUP($B28,Updated_EGU_Emissions!$A$26:$G$32,6,FALSE))</f>
        <v>0</v>
      </c>
      <c r="AC28" s="1" t="str">
        <f>IF(ISNA(VLOOKUP($B28,Updated_EGU_Emissions!$A$26:$G$32,7,FALSE)),"0",VLOOKUP($B28,Updated_EGU_Emissions!$A$26:$G$32,7,FALSE))</f>
        <v>0</v>
      </c>
      <c r="AD28" s="1"/>
      <c r="AE28" s="1">
        <f t="shared" si="2"/>
        <v>238.94577953999999</v>
      </c>
      <c r="AF28" s="1">
        <f t="shared" si="3"/>
        <v>445.73859705379999</v>
      </c>
      <c r="AG28" s="1">
        <f t="shared" si="4"/>
        <v>235.16702182799997</v>
      </c>
      <c r="AH28" s="1">
        <f t="shared" si="5"/>
        <v>337.89271754999999</v>
      </c>
      <c r="AI28" s="1">
        <f t="shared" si="6"/>
        <v>64.546154864000002</v>
      </c>
      <c r="AJ28" s="1">
        <f t="shared" si="7"/>
        <v>1322.2902708357999</v>
      </c>
      <c r="AK28" s="1">
        <f t="shared" si="8"/>
        <v>238.94577953999999</v>
      </c>
      <c r="AL28" s="1">
        <f t="shared" si="9"/>
        <v>435.33711262209999</v>
      </c>
      <c r="AM28" s="1">
        <f t="shared" si="10"/>
        <v>166.87061216900003</v>
      </c>
      <c r="AN28" s="1">
        <f t="shared" si="11"/>
        <v>165.34690671000001</v>
      </c>
      <c r="AO28" s="1">
        <f t="shared" si="13"/>
        <v>68.294628107999998</v>
      </c>
      <c r="AP28" s="1">
        <f t="shared" si="12"/>
        <v>1074.7950391491001</v>
      </c>
    </row>
    <row r="29" spans="1:42" x14ac:dyDescent="0.25">
      <c r="A29" t="s">
        <v>197</v>
      </c>
      <c r="B29" t="s">
        <v>236</v>
      </c>
      <c r="C29" s="1">
        <f>VLOOKUP(TRIM($B29),VOC_GA!$A$4:$X$162,VOC_GA!C$1,FALSE)</f>
        <v>10352.482542</v>
      </c>
      <c r="D29" s="1">
        <f>VLOOKUP(TRIM($B29),VOC_GA!$A$4:$X$162,VOC_GA!D$1,FALSE)</f>
        <v>4.0928796220999999</v>
      </c>
      <c r="E29" s="1">
        <f>VLOOKUP(TRIM($B29),VOC_GA!$A$4:$X$162,VOC_GA!E$1,FALSE)</f>
        <v>0</v>
      </c>
      <c r="F29" s="1">
        <f>VLOOKUP(TRIM($B29),VOC_GA!$A$4:$X$162,VOC_GA!F$1,FALSE)</f>
        <v>350.09013838999999</v>
      </c>
      <c r="G29" s="1">
        <f>VLOOKUP(TRIM($B29),VOC_GA!$A$4:$X$162,VOC_GA!G$1,FALSE)</f>
        <v>258.78770207000002</v>
      </c>
      <c r="H29" s="1">
        <f>VLOOKUP(TRIM($B29),VOC_GA!$A$4:$X$162,VOC_GA!H$1,FALSE)</f>
        <v>0</v>
      </c>
      <c r="I29" s="1">
        <f>VLOOKUP(TRIM($B29),VOC_GA!$A$4:$X$162,VOC_GA!I$1,FALSE)</f>
        <v>456.00441739000001</v>
      </c>
      <c r="J29" s="1">
        <f>VLOOKUP(TRIM($B29),VOC_GA!$A$4:$X$162,VOC_GA!J$1,FALSE)</f>
        <v>0</v>
      </c>
      <c r="K29" s="1">
        <f>VLOOKUP(TRIM($B29),VOC_GA!$A$4:$X$162,VOC_GA!K$1,FALSE)</f>
        <v>87.399063178999995</v>
      </c>
      <c r="L29" s="1">
        <f>VLOOKUP(TRIM($B29),VOC_GA!$A$4:$X$162,VOC_GA!L$1,FALSE)</f>
        <v>199.11902015999999</v>
      </c>
      <c r="M29" s="1">
        <f>VLOOKUP(TRIM($B29),VOC_GA!$A$4:$X$162,VOC_GA!M$1,FALSE)</f>
        <v>7.7306096275999998</v>
      </c>
      <c r="N29" s="1">
        <f t="shared" si="0"/>
        <v>1363.2238304386999</v>
      </c>
      <c r="O29" s="1">
        <f>VLOOKUP(TRIM($B29),VOC_GA!$A$4:$X$162,VOC_GA!N$1,FALSE)</f>
        <v>10352.482542</v>
      </c>
      <c r="P29" s="1">
        <f>VLOOKUP(TRIM($B29),VOC_GA!$A$4:$X$162,VOC_GA!O$1,FALSE)</f>
        <v>2.8197440434000001</v>
      </c>
      <c r="Q29" s="1">
        <f>VLOOKUP(TRIM($B29),VOC_GA!$A$4:$X$162,VOC_GA!P$1,FALSE)</f>
        <v>0</v>
      </c>
      <c r="R29" s="1">
        <f>VLOOKUP(TRIM($B29),VOC_GA!$A$4:$X$162,VOC_GA!Q$1,FALSE)</f>
        <v>335.41341765999999</v>
      </c>
      <c r="S29" s="1">
        <f>VLOOKUP(TRIM($B29),VOC_GA!$A$4:$X$162,VOC_GA!R$1,FALSE)</f>
        <v>196.80696825999999</v>
      </c>
      <c r="T29" s="1">
        <f>VLOOKUP(TRIM($B29),VOC_GA!$A$4:$X$162,VOC_GA!S$1,FALSE)</f>
        <v>0</v>
      </c>
      <c r="U29" s="1">
        <f>VLOOKUP(TRIM($B29),VOC_GA!$A$4:$X$162,VOC_GA!T$1,FALSE)</f>
        <v>244.44372469000001</v>
      </c>
      <c r="V29" s="1">
        <f>VLOOKUP(TRIM($B29),VOC_GA!$A$4:$X$162,VOC_GA!U$1,FALSE)</f>
        <v>0</v>
      </c>
      <c r="W29" s="1">
        <f>VLOOKUP(TRIM($B29),VOC_GA!$A$4:$X$162,VOC_GA!V$1,FALSE)</f>
        <v>87.399063178999995</v>
      </c>
      <c r="X29" s="1">
        <f>VLOOKUP(TRIM($B29),VOC_GA!$A$4:$X$162,VOC_GA!W$1,FALSE)</f>
        <v>205.97652077999999</v>
      </c>
      <c r="Y29" s="1">
        <f>VLOOKUP(TRIM($B29),VOC_GA!$A$4:$X$162,VOC_GA!X$1,FALSE)</f>
        <v>7.5093290375999997</v>
      </c>
      <c r="Z29" s="1">
        <f t="shared" si="1"/>
        <v>1080.3687676500001</v>
      </c>
      <c r="AA29" s="1"/>
      <c r="AB29" s="1" t="str">
        <f>IF(ISNA(VLOOKUP($B29,Updated_EGU_Emissions!$A$26:$G$32,6,FALSE)),"0",VLOOKUP($B29,Updated_EGU_Emissions!$A$26:$G$32,6,FALSE))</f>
        <v>0</v>
      </c>
      <c r="AC29" s="1" t="str">
        <f>IF(ISNA(VLOOKUP($B29,Updated_EGU_Emissions!$A$26:$G$32,7,FALSE)),"0",VLOOKUP($B29,Updated_EGU_Emissions!$A$26:$G$32,7,FALSE))</f>
        <v>0</v>
      </c>
      <c r="AD29" s="1"/>
      <c r="AE29" s="1">
        <f t="shared" si="2"/>
        <v>87.399063178999995</v>
      </c>
      <c r="AF29" s="1">
        <f t="shared" si="3"/>
        <v>357.82074801760001</v>
      </c>
      <c r="AG29" s="1">
        <f t="shared" si="4"/>
        <v>262.88058169210001</v>
      </c>
      <c r="AH29" s="1">
        <f t="shared" si="5"/>
        <v>456.00441739000001</v>
      </c>
      <c r="AI29" s="1">
        <f t="shared" si="6"/>
        <v>199.11902015999999</v>
      </c>
      <c r="AJ29" s="1">
        <f t="shared" si="7"/>
        <v>1363.2238304387001</v>
      </c>
      <c r="AK29" s="1">
        <f t="shared" si="8"/>
        <v>87.399063178999995</v>
      </c>
      <c r="AL29" s="1">
        <f t="shared" si="9"/>
        <v>342.92274669760002</v>
      </c>
      <c r="AM29" s="1">
        <f t="shared" si="10"/>
        <v>199.62671230339998</v>
      </c>
      <c r="AN29" s="1">
        <f t="shared" si="11"/>
        <v>244.44372469000001</v>
      </c>
      <c r="AO29" s="1">
        <f t="shared" si="13"/>
        <v>205.97652077999999</v>
      </c>
      <c r="AP29" s="1">
        <f t="shared" si="12"/>
        <v>1080.3687676499999</v>
      </c>
    </row>
    <row r="30" spans="1:42" x14ac:dyDescent="0.25">
      <c r="A30" t="s">
        <v>198</v>
      </c>
      <c r="B30" t="s">
        <v>237</v>
      </c>
      <c r="C30" s="1">
        <f>VLOOKUP(TRIM($B30),VOC_GA!$A$4:$X$162,VOC_GA!C$1,FALSE)</f>
        <v>8065.7112370000004</v>
      </c>
      <c r="D30" s="1">
        <f>VLOOKUP(TRIM($B30),VOC_GA!$A$4:$X$162,VOC_GA!D$1,FALSE)</f>
        <v>2.7161003544</v>
      </c>
      <c r="E30" s="1">
        <f>VLOOKUP(TRIM($B30),VOC_GA!$A$4:$X$162,VOC_GA!E$1,FALSE)</f>
        <v>0</v>
      </c>
      <c r="F30" s="1">
        <f>VLOOKUP(TRIM($B30),VOC_GA!$A$4:$X$162,VOC_GA!F$1,FALSE)</f>
        <v>1043.4729454999999</v>
      </c>
      <c r="G30" s="1">
        <f>VLOOKUP(TRIM($B30),VOC_GA!$A$4:$X$162,VOC_GA!G$1,FALSE)</f>
        <v>390.70799097999998</v>
      </c>
      <c r="H30" s="1">
        <f>VLOOKUP(TRIM($B30),VOC_GA!$A$4:$X$162,VOC_GA!H$1,FALSE)</f>
        <v>0</v>
      </c>
      <c r="I30" s="1">
        <f>VLOOKUP(TRIM($B30),VOC_GA!$A$4:$X$162,VOC_GA!I$1,FALSE)</f>
        <v>1282.3883025</v>
      </c>
      <c r="J30" s="1">
        <f>VLOOKUP(TRIM($B30),VOC_GA!$A$4:$X$162,VOC_GA!J$1,FALSE)</f>
        <v>0</v>
      </c>
      <c r="K30" s="1">
        <f>VLOOKUP(TRIM($B30),VOC_GA!$A$4:$X$162,VOC_GA!K$1,FALSE)</f>
        <v>37.268200290000003</v>
      </c>
      <c r="L30" s="1">
        <f>VLOOKUP(TRIM($B30),VOC_GA!$A$4:$X$162,VOC_GA!L$1,FALSE)</f>
        <v>398.28852042</v>
      </c>
      <c r="M30" s="1">
        <f>VLOOKUP(TRIM($B30),VOC_GA!$A$4:$X$162,VOC_GA!M$1,FALSE)</f>
        <v>16.781971615</v>
      </c>
      <c r="N30" s="1">
        <f t="shared" si="0"/>
        <v>3171.6240316594003</v>
      </c>
      <c r="O30" s="1">
        <f>VLOOKUP(TRIM($B30),VOC_GA!$A$4:$X$162,VOC_GA!N$1,FALSE)</f>
        <v>8065.7112370000004</v>
      </c>
      <c r="P30" s="1">
        <f>VLOOKUP(TRIM($B30),VOC_GA!$A$4:$X$162,VOC_GA!O$1,FALSE)</f>
        <v>1.971764855</v>
      </c>
      <c r="Q30" s="1">
        <f>VLOOKUP(TRIM($B30),VOC_GA!$A$4:$X$162,VOC_GA!P$1,FALSE)</f>
        <v>0</v>
      </c>
      <c r="R30" s="1">
        <f>VLOOKUP(TRIM($B30),VOC_GA!$A$4:$X$162,VOC_GA!Q$1,FALSE)</f>
        <v>997.45259379000004</v>
      </c>
      <c r="S30" s="1">
        <f>VLOOKUP(TRIM($B30),VOC_GA!$A$4:$X$162,VOC_GA!R$1,FALSE)</f>
        <v>276.08546855999998</v>
      </c>
      <c r="T30" s="1">
        <f>VLOOKUP(TRIM($B30),VOC_GA!$A$4:$X$162,VOC_GA!S$1,FALSE)</f>
        <v>0</v>
      </c>
      <c r="U30" s="1">
        <f>VLOOKUP(TRIM($B30),VOC_GA!$A$4:$X$162,VOC_GA!T$1,FALSE)</f>
        <v>683.02125350999995</v>
      </c>
      <c r="V30" s="1">
        <f>VLOOKUP(TRIM($B30),VOC_GA!$A$4:$X$162,VOC_GA!U$1,FALSE)</f>
        <v>0</v>
      </c>
      <c r="W30" s="1">
        <f>VLOOKUP(TRIM($B30),VOC_GA!$A$4:$X$162,VOC_GA!V$1,FALSE)</f>
        <v>37.268200290000003</v>
      </c>
      <c r="X30" s="1">
        <f>VLOOKUP(TRIM($B30),VOC_GA!$A$4:$X$162,VOC_GA!W$1,FALSE)</f>
        <v>398.16704100999999</v>
      </c>
      <c r="Y30" s="1">
        <f>VLOOKUP(TRIM($B30),VOC_GA!$A$4:$X$162,VOC_GA!X$1,FALSE)</f>
        <v>16.373569228000001</v>
      </c>
      <c r="Z30" s="1">
        <f t="shared" si="1"/>
        <v>2410.3398912430002</v>
      </c>
      <c r="AA30" s="1"/>
      <c r="AB30" s="1" t="str">
        <f>IF(ISNA(VLOOKUP($B30,Updated_EGU_Emissions!$A$26:$G$32,6,FALSE)),"0",VLOOKUP($B30,Updated_EGU_Emissions!$A$26:$G$32,6,FALSE))</f>
        <v>0</v>
      </c>
      <c r="AC30" s="1" t="str">
        <f>IF(ISNA(VLOOKUP($B30,Updated_EGU_Emissions!$A$26:$G$32,7,FALSE)),"0",VLOOKUP($B30,Updated_EGU_Emissions!$A$26:$G$32,7,FALSE))</f>
        <v>0</v>
      </c>
      <c r="AD30" s="1"/>
      <c r="AE30" s="1">
        <f t="shared" si="2"/>
        <v>37.268200290000003</v>
      </c>
      <c r="AF30" s="1">
        <f t="shared" si="3"/>
        <v>1060.2549171149999</v>
      </c>
      <c r="AG30" s="1">
        <f t="shared" si="4"/>
        <v>393.42409133439998</v>
      </c>
      <c r="AH30" s="1">
        <f t="shared" si="5"/>
        <v>1282.3883025</v>
      </c>
      <c r="AI30" s="1">
        <f t="shared" si="6"/>
        <v>398.28852042</v>
      </c>
      <c r="AJ30" s="1">
        <f t="shared" si="7"/>
        <v>3171.6240316594003</v>
      </c>
      <c r="AK30" s="1">
        <f t="shared" si="8"/>
        <v>37.268200290000003</v>
      </c>
      <c r="AL30" s="1">
        <f t="shared" si="9"/>
        <v>1013.826163018</v>
      </c>
      <c r="AM30" s="1">
        <f t="shared" si="10"/>
        <v>278.05723341499998</v>
      </c>
      <c r="AN30" s="1">
        <f t="shared" si="11"/>
        <v>683.02125350999995</v>
      </c>
      <c r="AO30" s="1">
        <f t="shared" si="13"/>
        <v>398.16704100999999</v>
      </c>
      <c r="AP30" s="1">
        <f t="shared" si="12"/>
        <v>2410.3398912429998</v>
      </c>
    </row>
    <row r="31" spans="1:42" x14ac:dyDescent="0.25">
      <c r="A31" t="s">
        <v>174</v>
      </c>
      <c r="B31" t="s">
        <v>213</v>
      </c>
      <c r="C31" s="1">
        <f>VLOOKUP(TRIM($B31),VOC_GA!$A$4:$X$162,VOC_GA!C$1,FALSE)</f>
        <v>5760.6281619000001</v>
      </c>
      <c r="D31" s="1">
        <f>VLOOKUP(TRIM($B31),VOC_GA!$A$4:$X$162,VOC_GA!D$1,FALSE)</f>
        <v>1.2479086404999999</v>
      </c>
      <c r="E31" s="1">
        <f>VLOOKUP(TRIM($B31),VOC_GA!$A$4:$X$162,VOC_GA!E$1,FALSE)</f>
        <v>0</v>
      </c>
      <c r="F31" s="1">
        <f>VLOOKUP(TRIM($B31),VOC_GA!$A$4:$X$162,VOC_GA!F$1,FALSE)</f>
        <v>472.46718552999999</v>
      </c>
      <c r="G31" s="1">
        <f>VLOOKUP(TRIM($B31),VOC_GA!$A$4:$X$162,VOC_GA!G$1,FALSE)</f>
        <v>132.79777343999999</v>
      </c>
      <c r="H31" s="1">
        <f>VLOOKUP(TRIM($B31),VOC_GA!$A$4:$X$162,VOC_GA!H$1,FALSE)</f>
        <v>0</v>
      </c>
      <c r="I31" s="1">
        <f>VLOOKUP(TRIM($B31),VOC_GA!$A$4:$X$162,VOC_GA!I$1,FALSE)</f>
        <v>534.66872572</v>
      </c>
      <c r="J31" s="1">
        <f>VLOOKUP(TRIM($B31),VOC_GA!$A$4:$X$162,VOC_GA!J$1,FALSE)</f>
        <v>0</v>
      </c>
      <c r="K31" s="1">
        <f>VLOOKUP(TRIM($B31),VOC_GA!$A$4:$X$162,VOC_GA!K$1,FALSE)</f>
        <v>13.367860315</v>
      </c>
      <c r="L31" s="1">
        <f>VLOOKUP(TRIM($B31),VOC_GA!$A$4:$X$162,VOC_GA!L$1,FALSE)</f>
        <v>0</v>
      </c>
      <c r="M31" s="1">
        <f>VLOOKUP(TRIM($B31),VOC_GA!$A$4:$X$162,VOC_GA!M$1,FALSE)</f>
        <v>14.462403132</v>
      </c>
      <c r="N31" s="1">
        <f t="shared" si="0"/>
        <v>1169.0118567774998</v>
      </c>
      <c r="O31" s="1">
        <f>VLOOKUP(TRIM($B31),VOC_GA!$A$4:$X$162,VOC_GA!N$1,FALSE)</f>
        <v>5760.6281619000001</v>
      </c>
      <c r="P31" s="1">
        <f>VLOOKUP(TRIM($B31),VOC_GA!$A$4:$X$162,VOC_GA!O$1,FALSE)</f>
        <v>1.005979486</v>
      </c>
      <c r="Q31" s="1">
        <f>VLOOKUP(TRIM($B31),VOC_GA!$A$4:$X$162,VOC_GA!P$1,FALSE)</f>
        <v>0</v>
      </c>
      <c r="R31" s="1">
        <f>VLOOKUP(TRIM($B31),VOC_GA!$A$4:$X$162,VOC_GA!Q$1,FALSE)</f>
        <v>445.12677745000002</v>
      </c>
      <c r="S31" s="1">
        <f>VLOOKUP(TRIM($B31),VOC_GA!$A$4:$X$162,VOC_GA!R$1,FALSE)</f>
        <v>102.98078319</v>
      </c>
      <c r="T31" s="1">
        <f>VLOOKUP(TRIM($B31),VOC_GA!$A$4:$X$162,VOC_GA!S$1,FALSE)</f>
        <v>0</v>
      </c>
      <c r="U31" s="1">
        <f>VLOOKUP(TRIM($B31),VOC_GA!$A$4:$X$162,VOC_GA!T$1,FALSE)</f>
        <v>257.60150219000002</v>
      </c>
      <c r="V31" s="1">
        <f>VLOOKUP(TRIM($B31),VOC_GA!$A$4:$X$162,VOC_GA!U$1,FALSE)</f>
        <v>0</v>
      </c>
      <c r="W31" s="1">
        <f>VLOOKUP(TRIM($B31),VOC_GA!$A$4:$X$162,VOC_GA!V$1,FALSE)</f>
        <v>13.367860315</v>
      </c>
      <c r="X31" s="1">
        <f>VLOOKUP(TRIM($B31),VOC_GA!$A$4:$X$162,VOC_GA!W$1,FALSE)</f>
        <v>0</v>
      </c>
      <c r="Y31" s="1">
        <f>VLOOKUP(TRIM($B31),VOC_GA!$A$4:$X$162,VOC_GA!X$1,FALSE)</f>
        <v>14.033289436</v>
      </c>
      <c r="Z31" s="1">
        <f t="shared" si="1"/>
        <v>834.11619206700004</v>
      </c>
      <c r="AA31" s="1"/>
      <c r="AB31" s="1" t="str">
        <f>IF(ISNA(VLOOKUP($B31,Updated_EGU_Emissions!$A$26:$G$32,6,FALSE)),"0",VLOOKUP($B31,Updated_EGU_Emissions!$A$26:$G$32,6,FALSE))</f>
        <v>0</v>
      </c>
      <c r="AC31" s="1" t="str">
        <f>IF(ISNA(VLOOKUP($B31,Updated_EGU_Emissions!$A$26:$G$32,7,FALSE)),"0",VLOOKUP($B31,Updated_EGU_Emissions!$A$26:$G$32,7,FALSE))</f>
        <v>0</v>
      </c>
      <c r="AD31" s="1"/>
      <c r="AE31" s="1">
        <f t="shared" si="2"/>
        <v>13.367860315</v>
      </c>
      <c r="AF31" s="1">
        <f t="shared" si="3"/>
        <v>486.92958866200001</v>
      </c>
      <c r="AG31" s="1">
        <f t="shared" si="4"/>
        <v>134.04568208049997</v>
      </c>
      <c r="AH31" s="1">
        <f t="shared" si="5"/>
        <v>534.66872572</v>
      </c>
      <c r="AI31" s="1">
        <f t="shared" si="6"/>
        <v>0</v>
      </c>
      <c r="AJ31" s="1">
        <f t="shared" si="7"/>
        <v>1169.0118567774998</v>
      </c>
      <c r="AK31" s="1">
        <f t="shared" si="8"/>
        <v>13.367860315</v>
      </c>
      <c r="AL31" s="1">
        <f t="shared" si="9"/>
        <v>459.16006688600004</v>
      </c>
      <c r="AM31" s="1">
        <f t="shared" si="10"/>
        <v>103.986762676</v>
      </c>
      <c r="AN31" s="1">
        <f t="shared" si="11"/>
        <v>257.60150219000002</v>
      </c>
      <c r="AO31" s="1">
        <f t="shared" si="13"/>
        <v>0</v>
      </c>
      <c r="AP31" s="1">
        <f t="shared" si="12"/>
        <v>834.11619206700004</v>
      </c>
    </row>
    <row r="32" spans="1:42" x14ac:dyDescent="0.25">
      <c r="A32" t="s">
        <v>175</v>
      </c>
      <c r="B32" t="s">
        <v>214</v>
      </c>
      <c r="C32" s="1">
        <f>VLOOKUP(TRIM($B32),VOC_GA!$A$4:$X$162,VOC_GA!C$1,FALSE)</f>
        <v>13288.138402</v>
      </c>
      <c r="D32" s="1">
        <f>VLOOKUP(TRIM($B32),VOC_GA!$A$4:$X$162,VOC_GA!D$1,FALSE)</f>
        <v>0</v>
      </c>
      <c r="E32" s="1">
        <f>VLOOKUP(TRIM($B32),VOC_GA!$A$4:$X$162,VOC_GA!E$1,FALSE)</f>
        <v>0</v>
      </c>
      <c r="F32" s="1">
        <f>VLOOKUP(TRIM($B32),VOC_GA!$A$4:$X$162,VOC_GA!F$1,FALSE)</f>
        <v>230.73031510000001</v>
      </c>
      <c r="G32" s="1">
        <f>VLOOKUP(TRIM($B32),VOC_GA!$A$4:$X$162,VOC_GA!G$1,FALSE)</f>
        <v>84.379497567000001</v>
      </c>
      <c r="H32" s="1">
        <f>VLOOKUP(TRIM($B32),VOC_GA!$A$4:$X$162,VOC_GA!H$1,FALSE)</f>
        <v>0</v>
      </c>
      <c r="I32" s="1">
        <f>VLOOKUP(TRIM($B32),VOC_GA!$A$4:$X$162,VOC_GA!I$1,FALSE)</f>
        <v>198.97346862000001</v>
      </c>
      <c r="J32" s="1">
        <f>VLOOKUP(TRIM($B32),VOC_GA!$A$4:$X$162,VOC_GA!J$1,FALSE)</f>
        <v>0</v>
      </c>
      <c r="K32" s="1">
        <f>VLOOKUP(TRIM($B32),VOC_GA!$A$4:$X$162,VOC_GA!K$1,FALSE)</f>
        <v>123.13000949000001</v>
      </c>
      <c r="L32" s="1">
        <f>VLOOKUP(TRIM($B32),VOC_GA!$A$4:$X$162,VOC_GA!L$1,FALSE)</f>
        <v>1.27820511E-2</v>
      </c>
      <c r="M32" s="1">
        <f>VLOOKUP(TRIM($B32),VOC_GA!$A$4:$X$162,VOC_GA!M$1,FALSE)</f>
        <v>6.8803713905999997</v>
      </c>
      <c r="N32" s="1">
        <f t="shared" si="0"/>
        <v>644.10644421870006</v>
      </c>
      <c r="O32" s="1">
        <f>VLOOKUP(TRIM($B32),VOC_GA!$A$4:$X$162,VOC_GA!N$1,FALSE)</f>
        <v>13288.138402</v>
      </c>
      <c r="P32" s="1">
        <f>VLOOKUP(TRIM($B32),VOC_GA!$A$4:$X$162,VOC_GA!O$1,FALSE)</f>
        <v>0</v>
      </c>
      <c r="Q32" s="1">
        <f>VLOOKUP(TRIM($B32),VOC_GA!$A$4:$X$162,VOC_GA!P$1,FALSE)</f>
        <v>0</v>
      </c>
      <c r="R32" s="1">
        <f>VLOOKUP(TRIM($B32),VOC_GA!$A$4:$X$162,VOC_GA!Q$1,FALSE)</f>
        <v>210.95915332000001</v>
      </c>
      <c r="S32" s="1">
        <f>VLOOKUP(TRIM($B32),VOC_GA!$A$4:$X$162,VOC_GA!R$1,FALSE)</f>
        <v>65.507253977999994</v>
      </c>
      <c r="T32" s="1">
        <f>VLOOKUP(TRIM($B32),VOC_GA!$A$4:$X$162,VOC_GA!S$1,FALSE)</f>
        <v>0</v>
      </c>
      <c r="U32" s="1">
        <f>VLOOKUP(TRIM($B32),VOC_GA!$A$4:$X$162,VOC_GA!T$1,FALSE)</f>
        <v>98.597688711999993</v>
      </c>
      <c r="V32" s="1">
        <f>VLOOKUP(TRIM($B32),VOC_GA!$A$4:$X$162,VOC_GA!U$1,FALSE)</f>
        <v>0</v>
      </c>
      <c r="W32" s="1">
        <f>VLOOKUP(TRIM($B32),VOC_GA!$A$4:$X$162,VOC_GA!V$1,FALSE)</f>
        <v>123.13000949000001</v>
      </c>
      <c r="X32" s="1">
        <f>VLOOKUP(TRIM($B32),VOC_GA!$A$4:$X$162,VOC_GA!W$1,FALSE)</f>
        <v>1.21121491E-2</v>
      </c>
      <c r="Y32" s="1">
        <f>VLOOKUP(TRIM($B32),VOC_GA!$A$4:$X$162,VOC_GA!X$1,FALSE)</f>
        <v>6.6770975611000001</v>
      </c>
      <c r="Z32" s="1">
        <f t="shared" si="1"/>
        <v>504.88331521020007</v>
      </c>
      <c r="AA32" s="1"/>
      <c r="AB32" s="1" t="str">
        <f>IF(ISNA(VLOOKUP($B32,Updated_EGU_Emissions!$A$26:$G$32,6,FALSE)),"0",VLOOKUP($B32,Updated_EGU_Emissions!$A$26:$G$32,6,FALSE))</f>
        <v>0</v>
      </c>
      <c r="AC32" s="1" t="str">
        <f>IF(ISNA(VLOOKUP($B32,Updated_EGU_Emissions!$A$26:$G$32,7,FALSE)),"0",VLOOKUP($B32,Updated_EGU_Emissions!$A$26:$G$32,7,FALSE))</f>
        <v>0</v>
      </c>
      <c r="AD32" s="1"/>
      <c r="AE32" s="1">
        <f t="shared" si="2"/>
        <v>123.13000949000001</v>
      </c>
      <c r="AF32" s="1">
        <f t="shared" si="3"/>
        <v>237.61068649060002</v>
      </c>
      <c r="AG32" s="1">
        <f t="shared" si="4"/>
        <v>84.379497567000001</v>
      </c>
      <c r="AH32" s="1">
        <f t="shared" si="5"/>
        <v>198.97346862000001</v>
      </c>
      <c r="AI32" s="1">
        <f t="shared" si="6"/>
        <v>1.27820511E-2</v>
      </c>
      <c r="AJ32" s="1">
        <f t="shared" si="7"/>
        <v>644.10644421870006</v>
      </c>
      <c r="AK32" s="1">
        <f t="shared" si="8"/>
        <v>123.13000949000001</v>
      </c>
      <c r="AL32" s="1">
        <f t="shared" si="9"/>
        <v>217.63625088110001</v>
      </c>
      <c r="AM32" s="1">
        <f t="shared" si="10"/>
        <v>65.507253977999994</v>
      </c>
      <c r="AN32" s="1">
        <f t="shared" si="11"/>
        <v>98.597688711999993</v>
      </c>
      <c r="AO32" s="1">
        <f t="shared" si="13"/>
        <v>1.21121491E-2</v>
      </c>
      <c r="AP32" s="1">
        <f t="shared" si="12"/>
        <v>504.88331521020001</v>
      </c>
    </row>
    <row r="33" spans="1:42" x14ac:dyDescent="0.25">
      <c r="A33" t="s">
        <v>199</v>
      </c>
      <c r="B33" t="s">
        <v>238</v>
      </c>
      <c r="C33" s="1">
        <f>VLOOKUP(TRIM($B33),VOC_GA!$A$4:$X$162,VOC_GA!C$1,FALSE)</f>
        <v>9477.7810246000008</v>
      </c>
      <c r="D33" s="1">
        <f>VLOOKUP(TRIM($B33),VOC_GA!$A$4:$X$162,VOC_GA!D$1,FALSE)</f>
        <v>16.888529902999998</v>
      </c>
      <c r="E33" s="1">
        <f>VLOOKUP(TRIM($B33),VOC_GA!$A$4:$X$162,VOC_GA!E$1,FALSE)</f>
        <v>0</v>
      </c>
      <c r="F33" s="1">
        <f>VLOOKUP(TRIM($B33),VOC_GA!$A$4:$X$162,VOC_GA!F$1,FALSE)</f>
        <v>1096.3097398</v>
      </c>
      <c r="G33" s="1">
        <f>VLOOKUP(TRIM($B33),VOC_GA!$A$4:$X$162,VOC_GA!G$1,FALSE)</f>
        <v>283.09271625999997</v>
      </c>
      <c r="H33" s="1">
        <f>VLOOKUP(TRIM($B33),VOC_GA!$A$4:$X$162,VOC_GA!H$1,FALSE)</f>
        <v>0</v>
      </c>
      <c r="I33" s="1">
        <f>VLOOKUP(TRIM($B33),VOC_GA!$A$4:$X$162,VOC_GA!I$1,FALSE)</f>
        <v>963.74993974999995</v>
      </c>
      <c r="J33" s="1">
        <f>VLOOKUP(TRIM($B33),VOC_GA!$A$4:$X$162,VOC_GA!J$1,FALSE)</f>
        <v>0</v>
      </c>
      <c r="K33" s="1">
        <f>VLOOKUP(TRIM($B33),VOC_GA!$A$4:$X$162,VOC_GA!K$1,FALSE)</f>
        <v>12.374675105</v>
      </c>
      <c r="L33" s="1">
        <f>VLOOKUP(TRIM($B33),VOC_GA!$A$4:$X$162,VOC_GA!L$1,FALSE)</f>
        <v>6.3397124099999994E-2</v>
      </c>
      <c r="M33" s="1">
        <f>VLOOKUP(TRIM($B33),VOC_GA!$A$4:$X$162,VOC_GA!M$1,FALSE)</f>
        <v>25.294948087000002</v>
      </c>
      <c r="N33" s="1">
        <f t="shared" si="0"/>
        <v>2397.7739460291</v>
      </c>
      <c r="O33" s="1">
        <f>VLOOKUP(TRIM($B33),VOC_GA!$A$4:$X$162,VOC_GA!N$1,FALSE)</f>
        <v>9477.7810246000008</v>
      </c>
      <c r="P33" s="1">
        <f>VLOOKUP(TRIM($B33),VOC_GA!$A$4:$X$162,VOC_GA!O$1,FALSE)</f>
        <v>11.074625902999999</v>
      </c>
      <c r="Q33" s="1">
        <f>VLOOKUP(TRIM($B33),VOC_GA!$A$4:$X$162,VOC_GA!P$1,FALSE)</f>
        <v>0</v>
      </c>
      <c r="R33" s="1">
        <f>VLOOKUP(TRIM($B33),VOC_GA!$A$4:$X$162,VOC_GA!Q$1,FALSE)</f>
        <v>1045.5868287000001</v>
      </c>
      <c r="S33" s="1">
        <f>VLOOKUP(TRIM($B33),VOC_GA!$A$4:$X$162,VOC_GA!R$1,FALSE)</f>
        <v>207.98170902000001</v>
      </c>
      <c r="T33" s="1">
        <f>VLOOKUP(TRIM($B33),VOC_GA!$A$4:$X$162,VOC_GA!S$1,FALSE)</f>
        <v>0</v>
      </c>
      <c r="U33" s="1">
        <f>VLOOKUP(TRIM($B33),VOC_GA!$A$4:$X$162,VOC_GA!T$1,FALSE)</f>
        <v>570.75228762999996</v>
      </c>
      <c r="V33" s="1">
        <f>VLOOKUP(TRIM($B33),VOC_GA!$A$4:$X$162,VOC_GA!U$1,FALSE)</f>
        <v>0</v>
      </c>
      <c r="W33" s="1">
        <f>VLOOKUP(TRIM($B33),VOC_GA!$A$4:$X$162,VOC_GA!V$1,FALSE)</f>
        <v>12.374675105</v>
      </c>
      <c r="X33" s="1">
        <f>VLOOKUP(TRIM($B33),VOC_GA!$A$4:$X$162,VOC_GA!W$1,FALSE)</f>
        <v>6.0075662600000003E-2</v>
      </c>
      <c r="Y33" s="1">
        <f>VLOOKUP(TRIM($B33),VOC_GA!$A$4:$X$162,VOC_GA!X$1,FALSE)</f>
        <v>24.66314173</v>
      </c>
      <c r="Z33" s="1">
        <f t="shared" si="1"/>
        <v>1872.4933437505999</v>
      </c>
      <c r="AA33" s="1"/>
      <c r="AB33" s="1" t="str">
        <f>IF(ISNA(VLOOKUP($B33,Updated_EGU_Emissions!$A$26:$G$32,6,FALSE)),"0",VLOOKUP($B33,Updated_EGU_Emissions!$A$26:$G$32,6,FALSE))</f>
        <v>0</v>
      </c>
      <c r="AC33" s="1" t="str">
        <f>IF(ISNA(VLOOKUP($B33,Updated_EGU_Emissions!$A$26:$G$32,7,FALSE)),"0",VLOOKUP($B33,Updated_EGU_Emissions!$A$26:$G$32,7,FALSE))</f>
        <v>0</v>
      </c>
      <c r="AD33" s="1"/>
      <c r="AE33" s="1">
        <f t="shared" si="2"/>
        <v>12.374675105</v>
      </c>
      <c r="AF33" s="1">
        <f t="shared" si="3"/>
        <v>1121.604687887</v>
      </c>
      <c r="AG33" s="1">
        <f t="shared" si="4"/>
        <v>299.98124616299998</v>
      </c>
      <c r="AH33" s="1">
        <f t="shared" si="5"/>
        <v>963.74993974999995</v>
      </c>
      <c r="AI33" s="1">
        <f t="shared" si="6"/>
        <v>6.3397124099999994E-2</v>
      </c>
      <c r="AJ33" s="1">
        <f t="shared" si="7"/>
        <v>2397.7739460291</v>
      </c>
      <c r="AK33" s="1">
        <f t="shared" si="8"/>
        <v>12.374675105</v>
      </c>
      <c r="AL33" s="1">
        <f t="shared" si="9"/>
        <v>1070.2499704300001</v>
      </c>
      <c r="AM33" s="1">
        <f t="shared" si="10"/>
        <v>219.05633492300001</v>
      </c>
      <c r="AN33" s="1">
        <f t="shared" si="11"/>
        <v>570.75228762999996</v>
      </c>
      <c r="AO33" s="1">
        <f t="shared" si="13"/>
        <v>6.0075662600000003E-2</v>
      </c>
      <c r="AP33" s="1">
        <f t="shared" si="12"/>
        <v>1872.4933437506002</v>
      </c>
    </row>
    <row r="34" spans="1:42" x14ac:dyDescent="0.25">
      <c r="A34" t="s">
        <v>200</v>
      </c>
      <c r="B34" t="s">
        <v>239</v>
      </c>
      <c r="C34" s="1">
        <f>VLOOKUP(TRIM($B34),VOC_GA!$A$4:$X$162,VOC_GA!C$1,FALSE)</f>
        <v>7979.16039</v>
      </c>
      <c r="D34" s="1">
        <f>VLOOKUP(TRIM($B34),VOC_GA!$A$4:$X$162,VOC_GA!D$1,FALSE)</f>
        <v>0.53101296870000003</v>
      </c>
      <c r="E34" s="1">
        <f>VLOOKUP(TRIM($B34),VOC_GA!$A$4:$X$162,VOC_GA!E$1,FALSE)</f>
        <v>0</v>
      </c>
      <c r="F34" s="1">
        <f>VLOOKUP(TRIM($B34),VOC_GA!$A$4:$X$162,VOC_GA!F$1,FALSE)</f>
        <v>412.30668336000002</v>
      </c>
      <c r="G34" s="1">
        <f>VLOOKUP(TRIM($B34),VOC_GA!$A$4:$X$162,VOC_GA!G$1,FALSE)</f>
        <v>237.78998075999999</v>
      </c>
      <c r="H34" s="1">
        <f>VLOOKUP(TRIM($B34),VOC_GA!$A$4:$X$162,VOC_GA!H$1,FALSE)</f>
        <v>0</v>
      </c>
      <c r="I34" s="1">
        <f>VLOOKUP(TRIM($B34),VOC_GA!$A$4:$X$162,VOC_GA!I$1,FALSE)</f>
        <v>441.41646326</v>
      </c>
      <c r="J34" s="1">
        <f>VLOOKUP(TRIM($B34),VOC_GA!$A$4:$X$162,VOC_GA!J$1,FALSE)</f>
        <v>0</v>
      </c>
      <c r="K34" s="1">
        <f>VLOOKUP(TRIM($B34),VOC_GA!$A$4:$X$162,VOC_GA!K$1,FALSE)</f>
        <v>20.516380375000001</v>
      </c>
      <c r="L34" s="1">
        <f>VLOOKUP(TRIM($B34),VOC_GA!$A$4:$X$162,VOC_GA!L$1,FALSE)</f>
        <v>1.3646035813999999</v>
      </c>
      <c r="M34" s="1">
        <f>VLOOKUP(TRIM($B34),VOC_GA!$A$4:$X$162,VOC_GA!M$1,FALSE)</f>
        <v>5.0972022817999996</v>
      </c>
      <c r="N34" s="1">
        <f t="shared" si="0"/>
        <v>1119.0223265868999</v>
      </c>
      <c r="O34" s="1">
        <f>VLOOKUP(TRIM($B34),VOC_GA!$A$4:$X$162,VOC_GA!N$1,FALSE)</f>
        <v>7979.16039</v>
      </c>
      <c r="P34" s="1">
        <f>VLOOKUP(TRIM($B34),VOC_GA!$A$4:$X$162,VOC_GA!O$1,FALSE)</f>
        <v>0.58408207810000001</v>
      </c>
      <c r="Q34" s="1">
        <f>VLOOKUP(TRIM($B34),VOC_GA!$A$4:$X$162,VOC_GA!P$1,FALSE)</f>
        <v>0</v>
      </c>
      <c r="R34" s="1">
        <f>VLOOKUP(TRIM($B34),VOC_GA!$A$4:$X$162,VOC_GA!Q$1,FALSE)</f>
        <v>390.23862546999999</v>
      </c>
      <c r="S34" s="1">
        <f>VLOOKUP(TRIM($B34),VOC_GA!$A$4:$X$162,VOC_GA!R$1,FALSE)</f>
        <v>174.4015666</v>
      </c>
      <c r="T34" s="1">
        <f>VLOOKUP(TRIM($B34),VOC_GA!$A$4:$X$162,VOC_GA!S$1,FALSE)</f>
        <v>0</v>
      </c>
      <c r="U34" s="1">
        <f>VLOOKUP(TRIM($B34),VOC_GA!$A$4:$X$162,VOC_GA!T$1,FALSE)</f>
        <v>230.65121353999999</v>
      </c>
      <c r="V34" s="1">
        <f>VLOOKUP(TRIM($B34),VOC_GA!$A$4:$X$162,VOC_GA!U$1,FALSE)</f>
        <v>0</v>
      </c>
      <c r="W34" s="1">
        <f>VLOOKUP(TRIM($B34),VOC_GA!$A$4:$X$162,VOC_GA!V$1,FALSE)</f>
        <v>20.516380375000001</v>
      </c>
      <c r="X34" s="1">
        <f>VLOOKUP(TRIM($B34),VOC_GA!$A$4:$X$162,VOC_GA!W$1,FALSE)</f>
        <v>1.3675406890999999</v>
      </c>
      <c r="Y34" s="1">
        <f>VLOOKUP(TRIM($B34),VOC_GA!$A$4:$X$162,VOC_GA!X$1,FALSE)</f>
        <v>4.9829098916000003</v>
      </c>
      <c r="Z34" s="1">
        <f t="shared" si="1"/>
        <v>822.74231864379999</v>
      </c>
      <c r="AA34" s="1"/>
      <c r="AB34" s="1" t="str">
        <f>IF(ISNA(VLOOKUP($B34,Updated_EGU_Emissions!$A$26:$G$32,6,FALSE)),"0",VLOOKUP($B34,Updated_EGU_Emissions!$A$26:$G$32,6,FALSE))</f>
        <v>0</v>
      </c>
      <c r="AC34" s="1" t="str">
        <f>IF(ISNA(VLOOKUP($B34,Updated_EGU_Emissions!$A$26:$G$32,7,FALSE)),"0",VLOOKUP($B34,Updated_EGU_Emissions!$A$26:$G$32,7,FALSE))</f>
        <v>0</v>
      </c>
      <c r="AD34" s="1"/>
      <c r="AE34" s="1">
        <f t="shared" si="2"/>
        <v>20.516380375000001</v>
      </c>
      <c r="AF34" s="1">
        <f t="shared" si="3"/>
        <v>417.4038856418</v>
      </c>
      <c r="AG34" s="1">
        <f t="shared" si="4"/>
        <v>238.32099372869999</v>
      </c>
      <c r="AH34" s="1">
        <f t="shared" si="5"/>
        <v>441.41646326</v>
      </c>
      <c r="AI34" s="1">
        <f t="shared" si="6"/>
        <v>1.3646035813999999</v>
      </c>
      <c r="AJ34" s="1">
        <f t="shared" si="7"/>
        <v>1119.0223265868999</v>
      </c>
      <c r="AK34" s="1">
        <f t="shared" si="8"/>
        <v>20.516380375000001</v>
      </c>
      <c r="AL34" s="1">
        <f t="shared" si="9"/>
        <v>395.22153536159999</v>
      </c>
      <c r="AM34" s="1">
        <f t="shared" si="10"/>
        <v>174.98564867810001</v>
      </c>
      <c r="AN34" s="1">
        <f t="shared" si="11"/>
        <v>230.65121353999999</v>
      </c>
      <c r="AO34" s="1">
        <f t="shared" si="13"/>
        <v>1.3675406890999999</v>
      </c>
      <c r="AP34" s="1">
        <f t="shared" si="12"/>
        <v>822.74231864379988</v>
      </c>
    </row>
    <row r="35" spans="1:42" x14ac:dyDescent="0.25">
      <c r="A35" t="s">
        <v>201</v>
      </c>
      <c r="B35" t="s">
        <v>240</v>
      </c>
      <c r="C35" s="1">
        <f>VLOOKUP(TRIM($B35),VOC_GA!$A$4:$X$162,VOC_GA!C$1,FALSE)</f>
        <v>7417.1103890000004</v>
      </c>
      <c r="D35" s="1">
        <f>VLOOKUP(TRIM($B35),VOC_GA!$A$4:$X$162,VOC_GA!D$1,FALSE)</f>
        <v>0</v>
      </c>
      <c r="E35" s="1">
        <f>VLOOKUP(TRIM($B35),VOC_GA!$A$4:$X$162,VOC_GA!E$1,FALSE)</f>
        <v>0</v>
      </c>
      <c r="F35" s="1">
        <f>VLOOKUP(TRIM($B35),VOC_GA!$A$4:$X$162,VOC_GA!F$1,FALSE)</f>
        <v>280.34449764999999</v>
      </c>
      <c r="G35" s="1">
        <f>VLOOKUP(TRIM($B35),VOC_GA!$A$4:$X$162,VOC_GA!G$1,FALSE)</f>
        <v>212.22656272</v>
      </c>
      <c r="H35" s="1">
        <f>VLOOKUP(TRIM($B35),VOC_GA!$A$4:$X$162,VOC_GA!H$1,FALSE)</f>
        <v>0</v>
      </c>
      <c r="I35" s="1">
        <f>VLOOKUP(TRIM($B35),VOC_GA!$A$4:$X$162,VOC_GA!I$1,FALSE)</f>
        <v>252.10721838000001</v>
      </c>
      <c r="J35" s="1">
        <f>VLOOKUP(TRIM($B35),VOC_GA!$A$4:$X$162,VOC_GA!J$1,FALSE)</f>
        <v>0</v>
      </c>
      <c r="K35" s="1">
        <f>VLOOKUP(TRIM($B35),VOC_GA!$A$4:$X$162,VOC_GA!K$1,FALSE)</f>
        <v>75.636153882000002</v>
      </c>
      <c r="L35" s="1">
        <f>VLOOKUP(TRIM($B35),VOC_GA!$A$4:$X$162,VOC_GA!L$1,FALSE)</f>
        <v>0.50639439590000002</v>
      </c>
      <c r="M35" s="1">
        <f>VLOOKUP(TRIM($B35),VOC_GA!$A$4:$X$162,VOC_GA!M$1,FALSE)</f>
        <v>3.1780769930999999</v>
      </c>
      <c r="N35" s="1">
        <f t="shared" si="0"/>
        <v>823.99890402100004</v>
      </c>
      <c r="O35" s="1">
        <f>VLOOKUP(TRIM($B35),VOC_GA!$A$4:$X$162,VOC_GA!N$1,FALSE)</f>
        <v>7417.1103890000004</v>
      </c>
      <c r="P35" s="1">
        <f>VLOOKUP(TRIM($B35),VOC_GA!$A$4:$X$162,VOC_GA!O$1,FALSE)</f>
        <v>0</v>
      </c>
      <c r="Q35" s="1">
        <f>VLOOKUP(TRIM($B35),VOC_GA!$A$4:$X$162,VOC_GA!P$1,FALSE)</f>
        <v>0</v>
      </c>
      <c r="R35" s="1">
        <f>VLOOKUP(TRIM($B35),VOC_GA!$A$4:$X$162,VOC_GA!Q$1,FALSE)</f>
        <v>273.55081840999998</v>
      </c>
      <c r="S35" s="1">
        <f>VLOOKUP(TRIM($B35),VOC_GA!$A$4:$X$162,VOC_GA!R$1,FALSE)</f>
        <v>155.45496761999999</v>
      </c>
      <c r="T35" s="1">
        <f>VLOOKUP(TRIM($B35),VOC_GA!$A$4:$X$162,VOC_GA!S$1,FALSE)</f>
        <v>0</v>
      </c>
      <c r="U35" s="1">
        <f>VLOOKUP(TRIM($B35),VOC_GA!$A$4:$X$162,VOC_GA!T$1,FALSE)</f>
        <v>129.96751384000001</v>
      </c>
      <c r="V35" s="1">
        <f>VLOOKUP(TRIM($B35),VOC_GA!$A$4:$X$162,VOC_GA!U$1,FALSE)</f>
        <v>0</v>
      </c>
      <c r="W35" s="1">
        <f>VLOOKUP(TRIM($B35),VOC_GA!$A$4:$X$162,VOC_GA!V$1,FALSE)</f>
        <v>75.636153882000002</v>
      </c>
      <c r="X35" s="1">
        <f>VLOOKUP(TRIM($B35),VOC_GA!$A$4:$X$162,VOC_GA!W$1,FALSE)</f>
        <v>0.47985835300000002</v>
      </c>
      <c r="Y35" s="1">
        <f>VLOOKUP(TRIM($B35),VOC_GA!$A$4:$X$162,VOC_GA!X$1,FALSE)</f>
        <v>3.1069425894</v>
      </c>
      <c r="Z35" s="1">
        <f t="shared" si="1"/>
        <v>638.19625469440007</v>
      </c>
      <c r="AA35" s="1"/>
      <c r="AB35" s="1" t="str">
        <f>IF(ISNA(VLOOKUP($B35,Updated_EGU_Emissions!$A$26:$G$32,6,FALSE)),"0",VLOOKUP($B35,Updated_EGU_Emissions!$A$26:$G$32,6,FALSE))</f>
        <v>0</v>
      </c>
      <c r="AC35" s="1" t="str">
        <f>IF(ISNA(VLOOKUP($B35,Updated_EGU_Emissions!$A$26:$G$32,7,FALSE)),"0",VLOOKUP($B35,Updated_EGU_Emissions!$A$26:$G$32,7,FALSE))</f>
        <v>0</v>
      </c>
      <c r="AD35" s="1"/>
      <c r="AE35" s="1">
        <f t="shared" si="2"/>
        <v>75.636153882000002</v>
      </c>
      <c r="AF35" s="1">
        <f t="shared" si="3"/>
        <v>283.52257464309997</v>
      </c>
      <c r="AG35" s="1">
        <f t="shared" si="4"/>
        <v>212.22656272</v>
      </c>
      <c r="AH35" s="1">
        <f t="shared" si="5"/>
        <v>252.10721838000001</v>
      </c>
      <c r="AI35" s="1">
        <f t="shared" si="6"/>
        <v>0.50639439590000002</v>
      </c>
      <c r="AJ35" s="1">
        <f t="shared" si="7"/>
        <v>823.99890402099993</v>
      </c>
      <c r="AK35" s="1">
        <f t="shared" si="8"/>
        <v>75.636153882000002</v>
      </c>
      <c r="AL35" s="1">
        <f t="shared" si="9"/>
        <v>276.65776099939995</v>
      </c>
      <c r="AM35" s="1">
        <f t="shared" si="10"/>
        <v>155.45496761999999</v>
      </c>
      <c r="AN35" s="1">
        <f t="shared" si="11"/>
        <v>129.96751384000001</v>
      </c>
      <c r="AO35" s="1">
        <f t="shared" si="13"/>
        <v>0.47985835300000002</v>
      </c>
      <c r="AP35" s="1">
        <f t="shared" si="12"/>
        <v>638.19625469439995</v>
      </c>
    </row>
    <row r="36" spans="1:42" x14ac:dyDescent="0.25">
      <c r="A36" t="s">
        <v>206</v>
      </c>
      <c r="B36" t="s">
        <v>245</v>
      </c>
      <c r="C36" s="1">
        <f>VLOOKUP(TRIM($B36),VOC_GA!$A$4:$X$162,VOC_GA!C$1,FALSE)</f>
        <v>9465.2353958000003</v>
      </c>
      <c r="D36" s="1">
        <f>VLOOKUP(TRIM($B36),VOC_GA!$A$4:$X$162,VOC_GA!D$1,FALSE)</f>
        <v>14.659345668</v>
      </c>
      <c r="E36" s="1">
        <f>VLOOKUP(TRIM($B36),VOC_GA!$A$4:$X$162,VOC_GA!E$1,FALSE)</f>
        <v>0</v>
      </c>
      <c r="F36" s="1">
        <f>VLOOKUP(TRIM($B36),VOC_GA!$A$4:$X$162,VOC_GA!F$1,FALSE)</f>
        <v>869.38776413000005</v>
      </c>
      <c r="G36" s="1">
        <f>VLOOKUP(TRIM($B36),VOC_GA!$A$4:$X$162,VOC_GA!G$1,FALSE)</f>
        <v>97.939038233999995</v>
      </c>
      <c r="H36" s="1">
        <f>VLOOKUP(TRIM($B36),VOC_GA!$A$4:$X$162,VOC_GA!H$1,FALSE)</f>
        <v>0</v>
      </c>
      <c r="I36" s="1">
        <f>VLOOKUP(TRIM($B36),VOC_GA!$A$4:$X$162,VOC_GA!I$1,FALSE)</f>
        <v>537.21788638999999</v>
      </c>
      <c r="J36" s="1">
        <f>VLOOKUP(TRIM($B36),VOC_GA!$A$4:$X$162,VOC_GA!J$1,FALSE)</f>
        <v>0</v>
      </c>
      <c r="K36" s="1">
        <f>VLOOKUP(TRIM($B36),VOC_GA!$A$4:$X$162,VOC_GA!K$1,FALSE)</f>
        <v>32.642040190000003</v>
      </c>
      <c r="L36" s="1">
        <f>VLOOKUP(TRIM($B36),VOC_GA!$A$4:$X$162,VOC_GA!L$1,FALSE)</f>
        <v>279.79844012000001</v>
      </c>
      <c r="M36" s="1">
        <f>VLOOKUP(TRIM($B36),VOC_GA!$A$4:$X$162,VOC_GA!M$1,FALSE)</f>
        <v>19.426708864999998</v>
      </c>
      <c r="N36" s="1">
        <f t="shared" si="0"/>
        <v>1851.071223597</v>
      </c>
      <c r="O36" s="1">
        <f>VLOOKUP(TRIM($B36),VOC_GA!$A$4:$X$162,VOC_GA!N$1,FALSE)</f>
        <v>9465.2353958000003</v>
      </c>
      <c r="P36" s="1">
        <f>VLOOKUP(TRIM($B36),VOC_GA!$A$4:$X$162,VOC_GA!O$1,FALSE)</f>
        <v>9.6128314510999999</v>
      </c>
      <c r="Q36" s="1">
        <f>VLOOKUP(TRIM($B36),VOC_GA!$A$4:$X$162,VOC_GA!P$1,FALSE)</f>
        <v>0</v>
      </c>
      <c r="R36" s="1">
        <f>VLOOKUP(TRIM($B36),VOC_GA!$A$4:$X$162,VOC_GA!Q$1,FALSE)</f>
        <v>843.53725931999998</v>
      </c>
      <c r="S36" s="1">
        <f>VLOOKUP(TRIM($B36),VOC_GA!$A$4:$X$162,VOC_GA!R$1,FALSE)</f>
        <v>67.991803986999997</v>
      </c>
      <c r="T36" s="1">
        <f>VLOOKUP(TRIM($B36),VOC_GA!$A$4:$X$162,VOC_GA!S$1,FALSE)</f>
        <v>0</v>
      </c>
      <c r="U36" s="1">
        <f>VLOOKUP(TRIM($B36),VOC_GA!$A$4:$X$162,VOC_GA!T$1,FALSE)</f>
        <v>263.72437996999997</v>
      </c>
      <c r="V36" s="1">
        <f>VLOOKUP(TRIM($B36),VOC_GA!$A$4:$X$162,VOC_GA!U$1,FALSE)</f>
        <v>1.1569870699</v>
      </c>
      <c r="W36" s="1">
        <f>VLOOKUP(TRIM($B36),VOC_GA!$A$4:$X$162,VOC_GA!V$1,FALSE)</f>
        <v>32.642040190000003</v>
      </c>
      <c r="X36" s="1">
        <f>VLOOKUP(TRIM($B36),VOC_GA!$A$4:$X$162,VOC_GA!W$1,FALSE)</f>
        <v>279.73245875999999</v>
      </c>
      <c r="Y36" s="1">
        <f>VLOOKUP(TRIM($B36),VOC_GA!$A$4:$X$162,VOC_GA!X$1,FALSE)</f>
        <v>18.848928795999999</v>
      </c>
      <c r="Z36" s="1">
        <f t="shared" si="1"/>
        <v>1517.2466895440002</v>
      </c>
      <c r="AA36" s="1"/>
      <c r="AB36" s="1" t="str">
        <f>IF(ISNA(VLOOKUP($B36,Updated_EGU_Emissions!$A$26:$G$32,6,FALSE)),"0",VLOOKUP($B36,Updated_EGU_Emissions!$A$26:$G$32,6,FALSE))</f>
        <v>0</v>
      </c>
      <c r="AC36" s="1" t="str">
        <f>IF(ISNA(VLOOKUP($B36,Updated_EGU_Emissions!$A$26:$G$32,7,FALSE)),"0",VLOOKUP($B36,Updated_EGU_Emissions!$A$26:$G$32,7,FALSE))</f>
        <v>0</v>
      </c>
      <c r="AD36" s="1"/>
      <c r="AE36" s="1">
        <f t="shared" si="2"/>
        <v>32.642040190000003</v>
      </c>
      <c r="AF36" s="1">
        <f t="shared" si="3"/>
        <v>888.81447299500007</v>
      </c>
      <c r="AG36" s="1">
        <f t="shared" si="4"/>
        <v>112.59838390199999</v>
      </c>
      <c r="AH36" s="1">
        <f t="shared" si="5"/>
        <v>537.21788638999999</v>
      </c>
      <c r="AI36" s="1">
        <f t="shared" si="6"/>
        <v>279.79844012000001</v>
      </c>
      <c r="AJ36" s="1">
        <f t="shared" si="7"/>
        <v>1851.071223597</v>
      </c>
      <c r="AK36" s="1">
        <f t="shared" si="8"/>
        <v>32.642040190000003</v>
      </c>
      <c r="AL36" s="1">
        <f t="shared" si="9"/>
        <v>862.38618811599997</v>
      </c>
      <c r="AM36" s="1">
        <f t="shared" si="10"/>
        <v>77.60463543809999</v>
      </c>
      <c r="AN36" s="1">
        <f t="shared" si="11"/>
        <v>263.72437996999997</v>
      </c>
      <c r="AO36" s="1">
        <f t="shared" si="13"/>
        <v>280.88944582990001</v>
      </c>
      <c r="AP36" s="1">
        <f t="shared" si="12"/>
        <v>1517.246689544</v>
      </c>
    </row>
    <row r="37" spans="1:42" x14ac:dyDescent="0.25">
      <c r="A37" t="s">
        <v>202</v>
      </c>
      <c r="B37" t="s">
        <v>241</v>
      </c>
      <c r="C37" s="1">
        <f>VLOOKUP(TRIM($B37),VOC_GA!$A$4:$X$162,VOC_GA!C$1,FALSE)</f>
        <v>5103.5071680999999</v>
      </c>
      <c r="D37" s="1">
        <f>VLOOKUP(TRIM($B37),VOC_GA!$A$4:$X$162,VOC_GA!D$1,FALSE)</f>
        <v>1.4418382138000001</v>
      </c>
      <c r="E37" s="1">
        <f>VLOOKUP(TRIM($B37),VOC_GA!$A$4:$X$162,VOC_GA!E$1,FALSE)</f>
        <v>0</v>
      </c>
      <c r="F37" s="1">
        <f>VLOOKUP(TRIM($B37),VOC_GA!$A$4:$X$162,VOC_GA!F$1,FALSE)</f>
        <v>813.64891326999998</v>
      </c>
      <c r="G37" s="1">
        <f>VLOOKUP(TRIM($B37),VOC_GA!$A$4:$X$162,VOC_GA!G$1,FALSE)</f>
        <v>260.79230002999998</v>
      </c>
      <c r="H37" s="1">
        <f>VLOOKUP(TRIM($B37),VOC_GA!$A$4:$X$162,VOC_GA!H$1,FALSE)</f>
        <v>0</v>
      </c>
      <c r="I37" s="1">
        <f>VLOOKUP(TRIM($B37),VOC_GA!$A$4:$X$162,VOC_GA!I$1,FALSE)</f>
        <v>717.37921945999994</v>
      </c>
      <c r="J37" s="1">
        <f>VLOOKUP(TRIM($B37),VOC_GA!$A$4:$X$162,VOC_GA!J$1,FALSE)</f>
        <v>0</v>
      </c>
      <c r="K37" s="1">
        <f>VLOOKUP(TRIM($B37),VOC_GA!$A$4:$X$162,VOC_GA!K$1,FALSE)</f>
        <v>4.3022930274000002</v>
      </c>
      <c r="L37" s="1">
        <f>VLOOKUP(TRIM($B37),VOC_GA!$A$4:$X$162,VOC_GA!L$1,FALSE)</f>
        <v>130.72821630000001</v>
      </c>
      <c r="M37" s="1">
        <f>VLOOKUP(TRIM($B37),VOC_GA!$A$4:$X$162,VOC_GA!M$1,FALSE)</f>
        <v>13.760879964000001</v>
      </c>
      <c r="N37" s="1">
        <f t="shared" si="0"/>
        <v>1942.0536602651998</v>
      </c>
      <c r="O37" s="1">
        <f>VLOOKUP(TRIM($B37),VOC_GA!$A$4:$X$162,VOC_GA!N$1,FALSE)</f>
        <v>5103.5071680999999</v>
      </c>
      <c r="P37" s="1">
        <f>VLOOKUP(TRIM($B37),VOC_GA!$A$4:$X$162,VOC_GA!O$1,FALSE)</f>
        <v>0.94550725599999996</v>
      </c>
      <c r="Q37" s="1">
        <f>VLOOKUP(TRIM($B37),VOC_GA!$A$4:$X$162,VOC_GA!P$1,FALSE)</f>
        <v>0</v>
      </c>
      <c r="R37" s="1">
        <f>VLOOKUP(TRIM($B37),VOC_GA!$A$4:$X$162,VOC_GA!Q$1,FALSE)</f>
        <v>759.89510505999999</v>
      </c>
      <c r="S37" s="1">
        <f>VLOOKUP(TRIM($B37),VOC_GA!$A$4:$X$162,VOC_GA!R$1,FALSE)</f>
        <v>190.61712869999999</v>
      </c>
      <c r="T37" s="1">
        <f>VLOOKUP(TRIM($B37),VOC_GA!$A$4:$X$162,VOC_GA!S$1,FALSE)</f>
        <v>0</v>
      </c>
      <c r="U37" s="1">
        <f>VLOOKUP(TRIM($B37),VOC_GA!$A$4:$X$162,VOC_GA!T$1,FALSE)</f>
        <v>392.57414588</v>
      </c>
      <c r="V37" s="1">
        <f>VLOOKUP(TRIM($B37),VOC_GA!$A$4:$X$162,VOC_GA!U$1,FALSE)</f>
        <v>0</v>
      </c>
      <c r="W37" s="1">
        <f>VLOOKUP(TRIM($B37),VOC_GA!$A$4:$X$162,VOC_GA!V$1,FALSE)</f>
        <v>4.3022930274000002</v>
      </c>
      <c r="X37" s="1">
        <f>VLOOKUP(TRIM($B37),VOC_GA!$A$4:$X$162,VOC_GA!W$1,FALSE)</f>
        <v>130.76359264999999</v>
      </c>
      <c r="Y37" s="1">
        <f>VLOOKUP(TRIM($B37),VOC_GA!$A$4:$X$162,VOC_GA!X$1,FALSE)</f>
        <v>13.433013563999999</v>
      </c>
      <c r="Z37" s="1">
        <f t="shared" si="1"/>
        <v>1492.5307861374001</v>
      </c>
      <c r="AA37" s="1"/>
      <c r="AB37" s="1" t="str">
        <f>IF(ISNA(VLOOKUP($B37,Updated_EGU_Emissions!$A$26:$G$32,6,FALSE)),"0",VLOOKUP($B37,Updated_EGU_Emissions!$A$26:$G$32,6,FALSE))</f>
        <v>0</v>
      </c>
      <c r="AC37" s="1" t="str">
        <f>IF(ISNA(VLOOKUP($B37,Updated_EGU_Emissions!$A$26:$G$32,7,FALSE)),"0",VLOOKUP($B37,Updated_EGU_Emissions!$A$26:$G$32,7,FALSE))</f>
        <v>0</v>
      </c>
      <c r="AD37" s="1"/>
      <c r="AE37" s="1">
        <f t="shared" si="2"/>
        <v>4.3022930274000002</v>
      </c>
      <c r="AF37" s="1">
        <f t="shared" si="3"/>
        <v>827.40979323399995</v>
      </c>
      <c r="AG37" s="1">
        <f t="shared" si="4"/>
        <v>262.23413824379998</v>
      </c>
      <c r="AH37" s="1">
        <f t="shared" si="5"/>
        <v>717.37921945999994</v>
      </c>
      <c r="AI37" s="1">
        <f t="shared" si="6"/>
        <v>130.72821630000001</v>
      </c>
      <c r="AJ37" s="1">
        <f t="shared" si="7"/>
        <v>1942.0536602652001</v>
      </c>
      <c r="AK37" s="1">
        <f t="shared" si="8"/>
        <v>4.3022930274000002</v>
      </c>
      <c r="AL37" s="1">
        <f t="shared" si="9"/>
        <v>773.32811862400001</v>
      </c>
      <c r="AM37" s="1">
        <f t="shared" si="10"/>
        <v>191.56263595600001</v>
      </c>
      <c r="AN37" s="1">
        <f t="shared" si="11"/>
        <v>392.57414588</v>
      </c>
      <c r="AO37" s="1">
        <f t="shared" si="13"/>
        <v>130.76359264999999</v>
      </c>
      <c r="AP37" s="1">
        <f t="shared" si="12"/>
        <v>1492.5307861373999</v>
      </c>
    </row>
    <row r="38" spans="1:42" x14ac:dyDescent="0.25">
      <c r="A38" t="s">
        <v>203</v>
      </c>
      <c r="B38" t="s">
        <v>242</v>
      </c>
      <c r="C38" s="1">
        <f>VLOOKUP(TRIM($B38),VOC_GA!$A$4:$X$162,VOC_GA!C$1,FALSE)</f>
        <v>5978.8344368999997</v>
      </c>
      <c r="D38" s="1">
        <f>VLOOKUP(TRIM($B38),VOC_GA!$A$4:$X$162,VOC_GA!D$1,FALSE)</f>
        <v>0.228655842</v>
      </c>
      <c r="E38" s="1">
        <f>VLOOKUP(TRIM($B38),VOC_GA!$A$4:$X$162,VOC_GA!E$1,FALSE)</f>
        <v>0</v>
      </c>
      <c r="F38" s="1">
        <f>VLOOKUP(TRIM($B38),VOC_GA!$A$4:$X$162,VOC_GA!F$1,FALSE)</f>
        <v>818.08861896999997</v>
      </c>
      <c r="G38" s="1">
        <f>VLOOKUP(TRIM($B38),VOC_GA!$A$4:$X$162,VOC_GA!G$1,FALSE)</f>
        <v>131.44659920999999</v>
      </c>
      <c r="H38" s="1">
        <f>VLOOKUP(TRIM($B38),VOC_GA!$A$4:$X$162,VOC_GA!H$1,FALSE)</f>
        <v>0</v>
      </c>
      <c r="I38" s="1">
        <f>VLOOKUP(TRIM($B38),VOC_GA!$A$4:$X$162,VOC_GA!I$1,FALSE)</f>
        <v>804.59622720000004</v>
      </c>
      <c r="J38" s="1">
        <f>VLOOKUP(TRIM($B38),VOC_GA!$A$4:$X$162,VOC_GA!J$1,FALSE)</f>
        <v>0</v>
      </c>
      <c r="K38" s="1">
        <f>VLOOKUP(TRIM($B38),VOC_GA!$A$4:$X$162,VOC_GA!K$1,FALSE)</f>
        <v>30.213222853000001</v>
      </c>
      <c r="L38" s="1">
        <f>VLOOKUP(TRIM($B38),VOC_GA!$A$4:$X$162,VOC_GA!L$1,FALSE)</f>
        <v>45.821816828999999</v>
      </c>
      <c r="M38" s="1">
        <f>VLOOKUP(TRIM($B38),VOC_GA!$A$4:$X$162,VOC_GA!M$1,FALSE)</f>
        <v>10.583695781999999</v>
      </c>
      <c r="N38" s="1">
        <f t="shared" si="0"/>
        <v>1840.978836686</v>
      </c>
      <c r="O38" s="1">
        <f>VLOOKUP(TRIM($B38),VOC_GA!$A$4:$X$162,VOC_GA!N$1,FALSE)</f>
        <v>5978.8344368999997</v>
      </c>
      <c r="P38" s="1">
        <f>VLOOKUP(TRIM($B38),VOC_GA!$A$4:$X$162,VOC_GA!O$1,FALSE)</f>
        <v>0.14994135710000001</v>
      </c>
      <c r="Q38" s="1">
        <f>VLOOKUP(TRIM($B38),VOC_GA!$A$4:$X$162,VOC_GA!P$1,FALSE)</f>
        <v>0</v>
      </c>
      <c r="R38" s="1">
        <f>VLOOKUP(TRIM($B38),VOC_GA!$A$4:$X$162,VOC_GA!Q$1,FALSE)</f>
        <v>782.58773713000005</v>
      </c>
      <c r="S38" s="1">
        <f>VLOOKUP(TRIM($B38),VOC_GA!$A$4:$X$162,VOC_GA!R$1,FALSE)</f>
        <v>90.255173420999995</v>
      </c>
      <c r="T38" s="1">
        <f>VLOOKUP(TRIM($B38),VOC_GA!$A$4:$X$162,VOC_GA!S$1,FALSE)</f>
        <v>0</v>
      </c>
      <c r="U38" s="1">
        <f>VLOOKUP(TRIM($B38),VOC_GA!$A$4:$X$162,VOC_GA!T$1,FALSE)</f>
        <v>396.49664996000001</v>
      </c>
      <c r="V38" s="1">
        <f>VLOOKUP(TRIM($B38),VOC_GA!$A$4:$X$162,VOC_GA!U$1,FALSE)</f>
        <v>0</v>
      </c>
      <c r="W38" s="1">
        <f>VLOOKUP(TRIM($B38),VOC_GA!$A$4:$X$162,VOC_GA!V$1,FALSE)</f>
        <v>30.213222853000001</v>
      </c>
      <c r="X38" s="1">
        <f>VLOOKUP(TRIM($B38),VOC_GA!$A$4:$X$162,VOC_GA!W$1,FALSE)</f>
        <v>45.009405028000003</v>
      </c>
      <c r="Y38" s="1">
        <f>VLOOKUP(TRIM($B38),VOC_GA!$A$4:$X$162,VOC_GA!X$1,FALSE)</f>
        <v>10.331423846</v>
      </c>
      <c r="Z38" s="1">
        <f t="shared" si="1"/>
        <v>1355.0435535950999</v>
      </c>
      <c r="AA38" s="1"/>
      <c r="AB38" s="1" t="str">
        <f>IF(ISNA(VLOOKUP($B38,Updated_EGU_Emissions!$A$26:$G$32,6,FALSE)),"0",VLOOKUP($B38,Updated_EGU_Emissions!$A$26:$G$32,6,FALSE))</f>
        <v>0</v>
      </c>
      <c r="AC38" s="1" t="str">
        <f>IF(ISNA(VLOOKUP($B38,Updated_EGU_Emissions!$A$26:$G$32,7,FALSE)),"0",VLOOKUP($B38,Updated_EGU_Emissions!$A$26:$G$32,7,FALSE))</f>
        <v>0</v>
      </c>
      <c r="AD38" s="1"/>
      <c r="AE38" s="1">
        <f t="shared" si="2"/>
        <v>30.213222853000001</v>
      </c>
      <c r="AF38" s="1">
        <f t="shared" si="3"/>
        <v>828.67231475199992</v>
      </c>
      <c r="AG38" s="1">
        <f t="shared" si="4"/>
        <v>131.67525505199998</v>
      </c>
      <c r="AH38" s="1">
        <f t="shared" si="5"/>
        <v>804.59622720000004</v>
      </c>
      <c r="AI38" s="1">
        <f t="shared" si="6"/>
        <v>45.821816828999999</v>
      </c>
      <c r="AJ38" s="1">
        <f t="shared" si="7"/>
        <v>1840.978836686</v>
      </c>
      <c r="AK38" s="1">
        <f t="shared" si="8"/>
        <v>30.213222853000001</v>
      </c>
      <c r="AL38" s="1">
        <f t="shared" si="9"/>
        <v>792.91916097600006</v>
      </c>
      <c r="AM38" s="1">
        <f t="shared" si="10"/>
        <v>90.4051147781</v>
      </c>
      <c r="AN38" s="1">
        <f t="shared" si="11"/>
        <v>396.49664996000001</v>
      </c>
      <c r="AO38" s="1">
        <f t="shared" si="13"/>
        <v>45.009405028000003</v>
      </c>
      <c r="AP38" s="1">
        <f t="shared" si="12"/>
        <v>1355.0435535951001</v>
      </c>
    </row>
    <row r="39" spans="1:42" x14ac:dyDescent="0.25">
      <c r="A39" t="s">
        <v>209</v>
      </c>
      <c r="B39" t="s">
        <v>248</v>
      </c>
      <c r="C39" s="1">
        <f>VLOOKUP(TRIM($B39),VOC_GA!$A$4:$X$162,VOC_GA!C$1,FALSE)</f>
        <v>12905.517345</v>
      </c>
      <c r="D39" s="1">
        <f>VLOOKUP(TRIM($B39),VOC_GA!$A$4:$X$162,VOC_GA!D$1,FALSE)</f>
        <v>19.163098485999999</v>
      </c>
      <c r="E39" s="1">
        <f>VLOOKUP(TRIM($B39),VOC_GA!$A$4:$X$162,VOC_GA!E$1,FALSE)</f>
        <v>0</v>
      </c>
      <c r="F39" s="1">
        <f>VLOOKUP(TRIM($B39),VOC_GA!$A$4:$X$162,VOC_GA!F$1,FALSE)</f>
        <v>905.58630786000003</v>
      </c>
      <c r="G39" s="1">
        <f>VLOOKUP(TRIM($B39),VOC_GA!$A$4:$X$162,VOC_GA!G$1,FALSE)</f>
        <v>766.56466487</v>
      </c>
      <c r="H39" s="1">
        <f>VLOOKUP(TRIM($B39),VOC_GA!$A$4:$X$162,VOC_GA!H$1,FALSE)</f>
        <v>0</v>
      </c>
      <c r="I39" s="1">
        <f>VLOOKUP(TRIM($B39),VOC_GA!$A$4:$X$162,VOC_GA!I$1,FALSE)</f>
        <v>995.35520865000001</v>
      </c>
      <c r="J39" s="1">
        <f>VLOOKUP(TRIM($B39),VOC_GA!$A$4:$X$162,VOC_GA!J$1,FALSE)</f>
        <v>0</v>
      </c>
      <c r="K39" s="1">
        <f>VLOOKUP(TRIM($B39),VOC_GA!$A$4:$X$162,VOC_GA!K$1,FALSE)</f>
        <v>108.39380601000001</v>
      </c>
      <c r="L39" s="1">
        <f>VLOOKUP(TRIM($B39),VOC_GA!$A$4:$X$162,VOC_GA!L$1,FALSE)</f>
        <v>479.16807299999999</v>
      </c>
      <c r="M39" s="1">
        <f>VLOOKUP(TRIM($B39),VOC_GA!$A$4:$X$162,VOC_GA!M$1,FALSE)</f>
        <v>28.967629986999999</v>
      </c>
      <c r="N39" s="1">
        <f t="shared" si="0"/>
        <v>3303.1987888629997</v>
      </c>
      <c r="O39" s="1">
        <f>VLOOKUP(TRIM($B39),VOC_GA!$A$4:$X$162,VOC_GA!N$1,FALSE)</f>
        <v>12905.517345</v>
      </c>
      <c r="P39" s="1">
        <f>VLOOKUP(TRIM($B39),VOC_GA!$A$4:$X$162,VOC_GA!O$1,FALSE)</f>
        <v>12.566153541</v>
      </c>
      <c r="Q39" s="1">
        <f>VLOOKUP(TRIM($B39),VOC_GA!$A$4:$X$162,VOC_GA!P$1,FALSE)</f>
        <v>0</v>
      </c>
      <c r="R39" s="1">
        <f>VLOOKUP(TRIM($B39),VOC_GA!$A$4:$X$162,VOC_GA!Q$1,FALSE)</f>
        <v>856.41602528999999</v>
      </c>
      <c r="S39" s="1">
        <f>VLOOKUP(TRIM($B39),VOC_GA!$A$4:$X$162,VOC_GA!R$1,FALSE)</f>
        <v>491.07738014</v>
      </c>
      <c r="T39" s="1">
        <f>VLOOKUP(TRIM($B39),VOC_GA!$A$4:$X$162,VOC_GA!S$1,FALSE)</f>
        <v>0</v>
      </c>
      <c r="U39" s="1">
        <f>VLOOKUP(TRIM($B39),VOC_GA!$A$4:$X$162,VOC_GA!T$1,FALSE)</f>
        <v>485.92079022000001</v>
      </c>
      <c r="V39" s="1">
        <f>VLOOKUP(TRIM($B39),VOC_GA!$A$4:$X$162,VOC_GA!U$1,FALSE)</f>
        <v>0</v>
      </c>
      <c r="W39" s="1">
        <f>VLOOKUP(TRIM($B39),VOC_GA!$A$4:$X$162,VOC_GA!V$1,FALSE)</f>
        <v>108.39380601000001</v>
      </c>
      <c r="X39" s="1">
        <f>VLOOKUP(TRIM($B39),VOC_GA!$A$4:$X$162,VOC_GA!W$1,FALSE)</f>
        <v>479.23260404000001</v>
      </c>
      <c r="Y39" s="1">
        <f>VLOOKUP(TRIM($B39),VOC_GA!$A$4:$X$162,VOC_GA!X$1,FALSE)</f>
        <v>28.12194397</v>
      </c>
      <c r="Z39" s="1">
        <f t="shared" si="1"/>
        <v>2461.7287032109998</v>
      </c>
      <c r="AA39" s="1"/>
      <c r="AB39" s="1" t="str">
        <f>IF(ISNA(VLOOKUP($B39,Updated_EGU_Emissions!$A$26:$G$32,6,FALSE)),"0",VLOOKUP($B39,Updated_EGU_Emissions!$A$26:$G$32,6,FALSE))</f>
        <v>0</v>
      </c>
      <c r="AC39" s="1" t="str">
        <f>IF(ISNA(VLOOKUP($B39,Updated_EGU_Emissions!$A$26:$G$32,7,FALSE)),"0",VLOOKUP($B39,Updated_EGU_Emissions!$A$26:$G$32,7,FALSE))</f>
        <v>0</v>
      </c>
      <c r="AD39" s="1"/>
      <c r="AE39" s="1">
        <f t="shared" si="2"/>
        <v>108.39380601000001</v>
      </c>
      <c r="AF39" s="1">
        <f t="shared" si="3"/>
        <v>934.55393784700004</v>
      </c>
      <c r="AG39" s="1">
        <f t="shared" si="4"/>
        <v>785.72776335599997</v>
      </c>
      <c r="AH39" s="1">
        <f t="shared" si="5"/>
        <v>995.35520865000001</v>
      </c>
      <c r="AI39" s="1">
        <f t="shared" si="6"/>
        <v>479.16807299999999</v>
      </c>
      <c r="AJ39" s="1">
        <f t="shared" si="7"/>
        <v>3303.1987888629997</v>
      </c>
      <c r="AK39" s="1">
        <f t="shared" si="8"/>
        <v>108.39380601000001</v>
      </c>
      <c r="AL39" s="1">
        <f t="shared" si="9"/>
        <v>884.53796925999995</v>
      </c>
      <c r="AM39" s="1">
        <f t="shared" si="10"/>
        <v>503.64353368100001</v>
      </c>
      <c r="AN39" s="1">
        <f t="shared" si="11"/>
        <v>485.92079022000001</v>
      </c>
      <c r="AO39" s="1">
        <f t="shared" si="13"/>
        <v>479.23260404000001</v>
      </c>
      <c r="AP39" s="1">
        <f t="shared" si="12"/>
        <v>2461.7287032109998</v>
      </c>
    </row>
    <row r="40" spans="1:42" x14ac:dyDescent="0.25">
      <c r="A40" t="s">
        <v>210</v>
      </c>
      <c r="B40" t="s">
        <v>249</v>
      </c>
      <c r="C40" s="1">
        <f>VLOOKUP(TRIM($B40),VOC_GA!$A$4:$X$162,VOC_GA!C$1,FALSE)</f>
        <v>11730.285578000001</v>
      </c>
      <c r="D40" s="1">
        <f>VLOOKUP(TRIM($B40),VOC_GA!$A$4:$X$162,VOC_GA!D$1,FALSE)</f>
        <v>1.7348247599999998E-2</v>
      </c>
      <c r="E40" s="1">
        <f>VLOOKUP(TRIM($B40),VOC_GA!$A$4:$X$162,VOC_GA!E$1,FALSE)</f>
        <v>0</v>
      </c>
      <c r="F40" s="1">
        <f>VLOOKUP(TRIM($B40),VOC_GA!$A$4:$X$162,VOC_GA!F$1,FALSE)</f>
        <v>411.23615889000001</v>
      </c>
      <c r="G40" s="1">
        <f>VLOOKUP(TRIM($B40),VOC_GA!$A$4:$X$162,VOC_GA!G$1,FALSE)</f>
        <v>83.212911258000005</v>
      </c>
      <c r="H40" s="1">
        <f>VLOOKUP(TRIM($B40),VOC_GA!$A$4:$X$162,VOC_GA!H$1,FALSE)</f>
        <v>0</v>
      </c>
      <c r="I40" s="1">
        <f>VLOOKUP(TRIM($B40),VOC_GA!$A$4:$X$162,VOC_GA!I$1,FALSE)</f>
        <v>369.18446556999999</v>
      </c>
      <c r="J40" s="1">
        <f>VLOOKUP(TRIM($B40),VOC_GA!$A$4:$X$162,VOC_GA!J$1,FALSE)</f>
        <v>0.78069971279999995</v>
      </c>
      <c r="K40" s="1">
        <f>VLOOKUP(TRIM($B40),VOC_GA!$A$4:$X$162,VOC_GA!K$1,FALSE)</f>
        <v>149.09714868</v>
      </c>
      <c r="L40" s="1">
        <f>VLOOKUP(TRIM($B40),VOC_GA!$A$4:$X$162,VOC_GA!L$1,FALSE)</f>
        <v>259.51988282999997</v>
      </c>
      <c r="M40" s="1">
        <f>VLOOKUP(TRIM($B40),VOC_GA!$A$4:$X$162,VOC_GA!M$1,FALSE)</f>
        <v>9.1575369864000002</v>
      </c>
      <c r="N40" s="1">
        <f t="shared" si="0"/>
        <v>1282.2061521748001</v>
      </c>
      <c r="O40" s="1">
        <f>VLOOKUP(TRIM($B40),VOC_GA!$A$4:$X$162,VOC_GA!N$1,FALSE)</f>
        <v>11730.285578000001</v>
      </c>
      <c r="P40" s="1">
        <f>VLOOKUP(TRIM($B40),VOC_GA!$A$4:$X$162,VOC_GA!O$1,FALSE)</f>
        <v>1.13758605E-2</v>
      </c>
      <c r="Q40" s="1">
        <f>VLOOKUP(TRIM($B40),VOC_GA!$A$4:$X$162,VOC_GA!P$1,FALSE)</f>
        <v>0</v>
      </c>
      <c r="R40" s="1">
        <f>VLOOKUP(TRIM($B40),VOC_GA!$A$4:$X$162,VOC_GA!Q$1,FALSE)</f>
        <v>391.79831897999998</v>
      </c>
      <c r="S40" s="1">
        <f>VLOOKUP(TRIM($B40),VOC_GA!$A$4:$X$162,VOC_GA!R$1,FALSE)</f>
        <v>56.694748701000002</v>
      </c>
      <c r="T40" s="1">
        <f>VLOOKUP(TRIM($B40),VOC_GA!$A$4:$X$162,VOC_GA!S$1,FALSE)</f>
        <v>0</v>
      </c>
      <c r="U40" s="1">
        <f>VLOOKUP(TRIM($B40),VOC_GA!$A$4:$X$162,VOC_GA!T$1,FALSE)</f>
        <v>177.90575385</v>
      </c>
      <c r="V40" s="1">
        <f>VLOOKUP(TRIM($B40),VOC_GA!$A$4:$X$162,VOC_GA!U$1,FALSE)</f>
        <v>0</v>
      </c>
      <c r="W40" s="1">
        <f>VLOOKUP(TRIM($B40),VOC_GA!$A$4:$X$162,VOC_GA!V$1,FALSE)</f>
        <v>149.09714868</v>
      </c>
      <c r="X40" s="1">
        <f>VLOOKUP(TRIM($B40),VOC_GA!$A$4:$X$162,VOC_GA!W$1,FALSE)</f>
        <v>232.59521586</v>
      </c>
      <c r="Y40" s="1">
        <f>VLOOKUP(TRIM($B40),VOC_GA!$A$4:$X$162,VOC_GA!X$1,FALSE)</f>
        <v>8.9059873465999999</v>
      </c>
      <c r="Z40" s="1">
        <f t="shared" si="1"/>
        <v>1017.0085492780998</v>
      </c>
      <c r="AA40" s="1"/>
      <c r="AB40" s="1" t="str">
        <f>IF(ISNA(VLOOKUP($B40,Updated_EGU_Emissions!$A$26:$G$32,6,FALSE)),"0",VLOOKUP($B40,Updated_EGU_Emissions!$A$26:$G$32,6,FALSE))</f>
        <v>0</v>
      </c>
      <c r="AC40" s="1" t="str">
        <f>IF(ISNA(VLOOKUP($B40,Updated_EGU_Emissions!$A$26:$G$32,7,FALSE)),"0",VLOOKUP($B40,Updated_EGU_Emissions!$A$26:$G$32,7,FALSE))</f>
        <v>0</v>
      </c>
      <c r="AD40" s="1"/>
      <c r="AE40" s="1">
        <f t="shared" si="2"/>
        <v>149.09714868</v>
      </c>
      <c r="AF40" s="1">
        <f t="shared" si="3"/>
        <v>420.39369587639999</v>
      </c>
      <c r="AG40" s="1">
        <f t="shared" si="4"/>
        <v>83.230259505600003</v>
      </c>
      <c r="AH40" s="1">
        <f t="shared" si="5"/>
        <v>369.18446556999999</v>
      </c>
      <c r="AI40" s="1">
        <f t="shared" si="6"/>
        <v>260.30058254279999</v>
      </c>
      <c r="AJ40" s="1">
        <f t="shared" si="7"/>
        <v>1282.2061521747999</v>
      </c>
      <c r="AK40" s="1">
        <f t="shared" si="8"/>
        <v>149.09714868</v>
      </c>
      <c r="AL40" s="1">
        <f t="shared" si="9"/>
        <v>400.70430632659998</v>
      </c>
      <c r="AM40" s="1">
        <f t="shared" si="10"/>
        <v>56.706124561500005</v>
      </c>
      <c r="AN40" s="1">
        <f t="shared" si="11"/>
        <v>177.90575385</v>
      </c>
      <c r="AO40" s="1">
        <f t="shared" si="13"/>
        <v>232.59521586</v>
      </c>
      <c r="AP40" s="1">
        <f t="shared" si="12"/>
        <v>1017.0085492781</v>
      </c>
    </row>
    <row r="41" spans="1:42" x14ac:dyDescent="0.25">
      <c r="A41" t="s">
        <v>204</v>
      </c>
      <c r="B41" t="s">
        <v>243</v>
      </c>
      <c r="C41" s="1">
        <f>VLOOKUP(TRIM($B41),VOC_GA!$A$4:$X$162,VOC_GA!C$1,FALSE)</f>
        <v>8348.1700129000001</v>
      </c>
      <c r="D41" s="1">
        <f>VLOOKUP(TRIM($B41),VOC_GA!$A$4:$X$162,VOC_GA!D$1,FALSE)</f>
        <v>1.1253548064000001</v>
      </c>
      <c r="E41" s="1">
        <f>VLOOKUP(TRIM($B41),VOC_GA!$A$4:$X$162,VOC_GA!E$1,FALSE)</f>
        <v>0</v>
      </c>
      <c r="F41" s="1">
        <f>VLOOKUP(TRIM($B41),VOC_GA!$A$4:$X$162,VOC_GA!F$1,FALSE)</f>
        <v>962.14201227000001</v>
      </c>
      <c r="G41" s="1">
        <f>VLOOKUP(TRIM($B41),VOC_GA!$A$4:$X$162,VOC_GA!G$1,FALSE)</f>
        <v>291.70651763000001</v>
      </c>
      <c r="H41" s="1">
        <f>VLOOKUP(TRIM($B41),VOC_GA!$A$4:$X$162,VOC_GA!H$1,FALSE)</f>
        <v>0</v>
      </c>
      <c r="I41" s="1">
        <f>VLOOKUP(TRIM($B41),VOC_GA!$A$4:$X$162,VOC_GA!I$1,FALSE)</f>
        <v>1095.0457062</v>
      </c>
      <c r="J41" s="1">
        <f>VLOOKUP(TRIM($B41),VOC_GA!$A$4:$X$162,VOC_GA!J$1,FALSE)</f>
        <v>0.66004856779999999</v>
      </c>
      <c r="K41" s="1">
        <f>VLOOKUP(TRIM($B41),VOC_GA!$A$4:$X$162,VOC_GA!K$1,FALSE)</f>
        <v>24.383024256999999</v>
      </c>
      <c r="L41" s="1">
        <f>VLOOKUP(TRIM($B41),VOC_GA!$A$4:$X$162,VOC_GA!L$1,FALSE)</f>
        <v>84.286358129999996</v>
      </c>
      <c r="M41" s="1">
        <f>VLOOKUP(TRIM($B41),VOC_GA!$A$4:$X$162,VOC_GA!M$1,FALSE)</f>
        <v>12.953562293999999</v>
      </c>
      <c r="N41" s="1">
        <f t="shared" si="0"/>
        <v>2472.3025841552003</v>
      </c>
      <c r="O41" s="1">
        <f>VLOOKUP(TRIM($B41),VOC_GA!$A$4:$X$162,VOC_GA!N$1,FALSE)</f>
        <v>8348.1700129000001</v>
      </c>
      <c r="P41" s="1">
        <f>VLOOKUP(TRIM($B41),VOC_GA!$A$4:$X$162,VOC_GA!O$1,FALSE)</f>
        <v>0.87075183119999999</v>
      </c>
      <c r="Q41" s="1">
        <f>VLOOKUP(TRIM($B41),VOC_GA!$A$4:$X$162,VOC_GA!P$1,FALSE)</f>
        <v>0</v>
      </c>
      <c r="R41" s="1">
        <f>VLOOKUP(TRIM($B41),VOC_GA!$A$4:$X$162,VOC_GA!Q$1,FALSE)</f>
        <v>895.48061840000003</v>
      </c>
      <c r="S41" s="1">
        <f>VLOOKUP(TRIM($B41),VOC_GA!$A$4:$X$162,VOC_GA!R$1,FALSE)</f>
        <v>223.23805343000001</v>
      </c>
      <c r="T41" s="1">
        <f>VLOOKUP(TRIM($B41),VOC_GA!$A$4:$X$162,VOC_GA!S$1,FALSE)</f>
        <v>0</v>
      </c>
      <c r="U41" s="1">
        <f>VLOOKUP(TRIM($B41),VOC_GA!$A$4:$X$162,VOC_GA!T$1,FALSE)</f>
        <v>573.53313112000001</v>
      </c>
      <c r="V41" s="1">
        <f>VLOOKUP(TRIM($B41),VOC_GA!$A$4:$X$162,VOC_GA!U$1,FALSE)</f>
        <v>1.6976527893</v>
      </c>
      <c r="W41" s="1">
        <f>VLOOKUP(TRIM($B41),VOC_GA!$A$4:$X$162,VOC_GA!V$1,FALSE)</f>
        <v>24.383024256999999</v>
      </c>
      <c r="X41" s="1">
        <f>VLOOKUP(TRIM($B41),VOC_GA!$A$4:$X$162,VOC_GA!W$1,FALSE)</f>
        <v>84.308054917000007</v>
      </c>
      <c r="Y41" s="1">
        <f>VLOOKUP(TRIM($B41),VOC_GA!$A$4:$X$162,VOC_GA!X$1,FALSE)</f>
        <v>12.657599530000001</v>
      </c>
      <c r="Z41" s="1">
        <f t="shared" si="1"/>
        <v>1816.1688862745</v>
      </c>
      <c r="AA41" s="1"/>
      <c r="AB41" s="1" t="str">
        <f>IF(ISNA(VLOOKUP($B41,Updated_EGU_Emissions!$A$26:$G$32,6,FALSE)),"0",VLOOKUP($B41,Updated_EGU_Emissions!$A$26:$G$32,6,FALSE))</f>
        <v>0</v>
      </c>
      <c r="AC41" s="1" t="str">
        <f>IF(ISNA(VLOOKUP($B41,Updated_EGU_Emissions!$A$26:$G$32,7,FALSE)),"0",VLOOKUP($B41,Updated_EGU_Emissions!$A$26:$G$32,7,FALSE))</f>
        <v>0</v>
      </c>
      <c r="AD41" s="1"/>
      <c r="AE41" s="1">
        <f t="shared" si="2"/>
        <v>24.383024256999999</v>
      </c>
      <c r="AF41" s="1">
        <f t="shared" si="3"/>
        <v>975.095574564</v>
      </c>
      <c r="AG41" s="1">
        <f t="shared" si="4"/>
        <v>292.83187243640003</v>
      </c>
      <c r="AH41" s="1">
        <f t="shared" si="5"/>
        <v>1095.0457062</v>
      </c>
      <c r="AI41" s="1">
        <f t="shared" si="6"/>
        <v>84.946406697800001</v>
      </c>
      <c r="AJ41" s="1">
        <f t="shared" si="7"/>
        <v>2472.3025841551998</v>
      </c>
      <c r="AK41" s="1">
        <f t="shared" si="8"/>
        <v>24.383024256999999</v>
      </c>
      <c r="AL41" s="1">
        <f t="shared" si="9"/>
        <v>908.13821793</v>
      </c>
      <c r="AM41" s="1">
        <f t="shared" si="10"/>
        <v>224.10880526120002</v>
      </c>
      <c r="AN41" s="1">
        <f t="shared" si="11"/>
        <v>573.53313112000001</v>
      </c>
      <c r="AO41" s="1">
        <f t="shared" si="13"/>
        <v>86.005707706300001</v>
      </c>
      <c r="AP41" s="1">
        <f t="shared" si="12"/>
        <v>1816.1688862745</v>
      </c>
    </row>
  </sheetData>
  <sortState ref="A3:AP41">
    <sortCondition ref="A3:A4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topLeftCell="R1" workbookViewId="0">
      <selection activeCell="AR1" sqref="AR1:AS1048576"/>
    </sheetView>
  </sheetViews>
  <sheetFormatPr defaultRowHeight="14.4" x14ac:dyDescent="0.3"/>
  <cols>
    <col min="3" max="3" width="5" customWidth="1"/>
    <col min="4" max="4" width="7.5546875" customWidth="1"/>
    <col min="5" max="5" width="9.109375" customWidth="1"/>
    <col min="6" max="6" width="6.33203125" customWidth="1"/>
    <col min="7" max="7" width="8.44140625" customWidth="1"/>
    <col min="8" max="8" width="9.44140625" customWidth="1"/>
    <col min="9" max="9" width="7.33203125" customWidth="1"/>
    <col min="10" max="10" width="6.109375" customWidth="1"/>
    <col min="11" max="11" width="6" customWidth="1"/>
    <col min="12" max="12" width="9.5546875" customWidth="1"/>
    <col min="13" max="13" width="4.109375" customWidth="1"/>
    <col min="14" max="14" width="6.5546875" customWidth="1"/>
    <col min="15" max="15" width="5" customWidth="1"/>
    <col min="16" max="16" width="7.5546875" customWidth="1"/>
    <col min="17" max="17" width="9.109375" customWidth="1"/>
    <col min="18" max="18" width="6.33203125" customWidth="1"/>
    <col min="19" max="19" width="8.44140625" customWidth="1"/>
    <col min="20" max="20" width="9.44140625" customWidth="1"/>
    <col min="21" max="21" width="7.33203125" customWidth="1"/>
    <col min="22" max="22" width="6.109375" customWidth="1"/>
    <col min="23" max="23" width="6" customWidth="1"/>
    <col min="24" max="24" width="9.5546875" customWidth="1"/>
    <col min="25" max="25" width="4.109375" customWidth="1"/>
    <col min="26" max="27" width="9.109375" customWidth="1"/>
    <col min="28" max="28" width="10.5546875" customWidth="1"/>
    <col min="29" max="29" width="9.6640625" customWidth="1"/>
    <col min="30" max="36" width="9.109375" customWidth="1"/>
    <col min="44" max="44" width="6" bestFit="1" customWidth="1"/>
    <col min="45" max="45" width="11.5546875" bestFit="1" customWidth="1"/>
    <col min="46" max="46" width="7.5546875" style="1" bestFit="1" customWidth="1"/>
    <col min="47" max="47" width="5.44140625" bestFit="1" customWidth="1"/>
  </cols>
  <sheetData>
    <row r="1" spans="1:47" x14ac:dyDescent="0.25">
      <c r="C1">
        <v>2011</v>
      </c>
      <c r="O1">
        <v>2017</v>
      </c>
      <c r="AB1">
        <v>2017</v>
      </c>
      <c r="AE1">
        <v>2011</v>
      </c>
      <c r="AK1">
        <v>2017</v>
      </c>
      <c r="AR1">
        <v>2014</v>
      </c>
    </row>
    <row r="2" spans="1:47" x14ac:dyDescent="0.25">
      <c r="A2" t="s">
        <v>250</v>
      </c>
      <c r="B2" t="s">
        <v>251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10</v>
      </c>
      <c r="N2" t="s">
        <v>378</v>
      </c>
      <c r="O2" t="s">
        <v>0</v>
      </c>
      <c r="P2" t="s">
        <v>1</v>
      </c>
      <c r="Q2" t="s">
        <v>2</v>
      </c>
      <c r="R2" t="s">
        <v>3</v>
      </c>
      <c r="S2" t="s">
        <v>4</v>
      </c>
      <c r="T2" t="s">
        <v>5</v>
      </c>
      <c r="U2" t="s">
        <v>6</v>
      </c>
      <c r="V2" t="s">
        <v>7</v>
      </c>
      <c r="W2" t="s">
        <v>8</v>
      </c>
      <c r="X2" t="s">
        <v>9</v>
      </c>
      <c r="Y2" t="s">
        <v>10</v>
      </c>
      <c r="Z2" t="s">
        <v>378</v>
      </c>
      <c r="AB2" t="s">
        <v>434</v>
      </c>
      <c r="AC2" t="s">
        <v>433</v>
      </c>
      <c r="AE2" t="s">
        <v>376</v>
      </c>
      <c r="AF2" t="s">
        <v>373</v>
      </c>
      <c r="AG2" t="s">
        <v>375</v>
      </c>
      <c r="AH2" t="s">
        <v>374</v>
      </c>
      <c r="AI2" t="s">
        <v>372</v>
      </c>
      <c r="AJ2" t="s">
        <v>377</v>
      </c>
      <c r="AK2" t="s">
        <v>376</v>
      </c>
      <c r="AL2" t="s">
        <v>373</v>
      </c>
      <c r="AM2" t="s">
        <v>375</v>
      </c>
      <c r="AN2" t="s">
        <v>374</v>
      </c>
      <c r="AO2" t="s">
        <v>372</v>
      </c>
      <c r="AP2" t="s">
        <v>377</v>
      </c>
      <c r="AR2" t="s">
        <v>436</v>
      </c>
      <c r="AS2" t="s">
        <v>250</v>
      </c>
      <c r="AT2" s="1" t="s">
        <v>374</v>
      </c>
    </row>
    <row r="3" spans="1:47" x14ac:dyDescent="0.25">
      <c r="A3" t="s">
        <v>176</v>
      </c>
      <c r="B3" t="s">
        <v>215</v>
      </c>
      <c r="C3" s="1">
        <f>VLOOKUP(TRIM($B3),NOx_GA!$A$4:$X$162,NOx_GA!C$1,FALSE)</f>
        <v>99.653329999999997</v>
      </c>
      <c r="D3" s="1">
        <f>VLOOKUP(TRIM($B3),NOx_GA!$A$4:$X$162,NOx_GA!D$1,FALSE)</f>
        <v>138.72419049999999</v>
      </c>
      <c r="E3" s="1">
        <f>VLOOKUP(TRIM($B3),NOx_GA!$A$4:$X$162,NOx_GA!E$1,FALSE)</f>
        <v>0</v>
      </c>
      <c r="F3" s="1">
        <f>VLOOKUP(TRIM($B3),NOx_GA!$A$4:$X$162,NOx_GA!F$1,FALSE)</f>
        <v>48.185845712000003</v>
      </c>
      <c r="G3" s="1">
        <f>VLOOKUP(TRIM($B3),NOx_GA!$A$4:$X$162,NOx_GA!G$1,FALSE)</f>
        <v>229.00111584999999</v>
      </c>
      <c r="H3" s="1">
        <f>VLOOKUP(TRIM($B3),NOx_GA!$A$4:$X$162,NOx_GA!H$1,FALSE)</f>
        <v>0</v>
      </c>
      <c r="I3" s="1">
        <f>VLOOKUP(TRIM($B3),NOx_GA!$A$4:$X$162,NOx_GA!I$1,FALSE)</f>
        <v>1640.8195547</v>
      </c>
      <c r="J3" s="1">
        <f>VLOOKUP(TRIM($B3),NOx_GA!$A$4:$X$162,NOx_GA!J$1,FALSE)</f>
        <v>0</v>
      </c>
      <c r="K3" s="1">
        <f>VLOOKUP(TRIM($B3),NOx_GA!$A$4:$X$162,NOx_GA!K$1,FALSE)</f>
        <v>2.0600296495000001</v>
      </c>
      <c r="L3" s="1">
        <f>VLOOKUP(TRIM($B3),NOx_GA!$A$4:$X$162,NOx_GA!L$1,FALSE)</f>
        <v>28.337219629</v>
      </c>
      <c r="M3" s="1">
        <f>VLOOKUP(TRIM($B3),NOx_GA!$A$4:$X$162,NOx_GA!M$1,FALSE)</f>
        <v>1.1286694235000001</v>
      </c>
      <c r="N3" s="1">
        <f t="shared" ref="N3:N41" si="0">SUM(D3:M3)</f>
        <v>2088.2566254640001</v>
      </c>
      <c r="O3" s="1">
        <f>VLOOKUP(TRIM($B3),NOx_GA!$A$4:$X$162,NOx_GA!N$1,FALSE)</f>
        <v>99.653329999999997</v>
      </c>
      <c r="P3" s="1">
        <f>VLOOKUP(TRIM($B3),NOx_GA!$A$4:$X$162,NOx_GA!O$1,FALSE)</f>
        <v>116.53964754</v>
      </c>
      <c r="Q3" s="1">
        <f>VLOOKUP(TRIM($B3),NOx_GA!$A$4:$X$162,NOx_GA!P$1,FALSE)</f>
        <v>0</v>
      </c>
      <c r="R3" s="1">
        <f>VLOOKUP(TRIM($B3),NOx_GA!$A$4:$X$162,NOx_GA!Q$1,FALSE)</f>
        <v>48.083043240000002</v>
      </c>
      <c r="S3" s="1">
        <f>VLOOKUP(TRIM($B3),NOx_GA!$A$4:$X$162,NOx_GA!R$1,FALSE)</f>
        <v>146.82998691</v>
      </c>
      <c r="T3" s="1">
        <f>VLOOKUP(TRIM($B3),NOx_GA!$A$4:$X$162,NOx_GA!S$1,FALSE)</f>
        <v>0</v>
      </c>
      <c r="U3" s="1">
        <f>VLOOKUP(TRIM($B3),NOx_GA!$A$4:$X$162,NOx_GA!T$1,FALSE)</f>
        <v>828.98711244000003</v>
      </c>
      <c r="V3" s="1">
        <f>VLOOKUP(TRIM($B3),NOx_GA!$A$4:$X$162,NOx_GA!U$1,FALSE)</f>
        <v>0</v>
      </c>
      <c r="W3" s="1">
        <f>VLOOKUP(TRIM($B3),NOx_GA!$A$4:$X$162,NOx_GA!V$1,FALSE)</f>
        <v>2.0600296495000001</v>
      </c>
      <c r="X3" s="1">
        <f>VLOOKUP(TRIM($B3),NOx_GA!$A$4:$X$162,NOx_GA!W$1,FALSE)</f>
        <v>28.335823353999999</v>
      </c>
      <c r="Y3" s="1">
        <f>VLOOKUP(TRIM($B3),NOx_GA!$A$4:$X$162,NOx_GA!X$1,FALSE)</f>
        <v>1.1696375994999999</v>
      </c>
      <c r="Z3" s="1">
        <f t="shared" ref="Z3:Z41" si="1">SUM(P3:Y3)</f>
        <v>1172.0052807329998</v>
      </c>
      <c r="AB3" s="1" t="str">
        <f>IF(ISNA(VLOOKUP($B3,Updated_EGU_Emissions!$A$26:$G$32,4,FALSE)),"0",VLOOKUP($B3,Updated_EGU_Emissions!$A$26:$G$32,4,FALSE))</f>
        <v>0</v>
      </c>
      <c r="AC3" s="1" t="str">
        <f>IF(ISNA(VLOOKUP($B3,Updated_EGU_Emissions!$A$26:$G$32,5,FALSE)),"0",VLOOKUP($B3,Updated_EGU_Emissions!$A$26:$G$32,5,FALSE))</f>
        <v>0</v>
      </c>
      <c r="AE3" s="1">
        <f t="shared" ref="AE3:AE41" si="2">K3</f>
        <v>2.0600296495000001</v>
      </c>
      <c r="AF3" s="1">
        <f t="shared" ref="AF3:AF41" si="3">F3+H3+M3</f>
        <v>49.314515135500002</v>
      </c>
      <c r="AG3" s="1">
        <f t="shared" ref="AG3:AG41" si="4">G3+D3+E3</f>
        <v>367.72530634999998</v>
      </c>
      <c r="AH3" s="1">
        <f t="shared" ref="AH3:AH41" si="5">I3</f>
        <v>1640.8195547</v>
      </c>
      <c r="AI3" s="1">
        <f t="shared" ref="AI3:AI41" si="6">J3+L3</f>
        <v>28.337219629</v>
      </c>
      <c r="AJ3" s="1">
        <f t="shared" ref="AJ3:AJ41" si="7">SUM(AE3:AI3)</f>
        <v>2088.2566254640001</v>
      </c>
      <c r="AK3" s="1">
        <f t="shared" ref="AK3:AK41" si="8">W3</f>
        <v>2.0600296495000001</v>
      </c>
      <c r="AL3" s="1">
        <f t="shared" ref="AL3:AL41" si="9">R3+T3+Y3</f>
        <v>49.252680839500002</v>
      </c>
      <c r="AM3" s="1">
        <f t="shared" ref="AM3:AM41" si="10">P3+Q3+S3</f>
        <v>263.36963445000004</v>
      </c>
      <c r="AN3" s="1">
        <f t="shared" ref="AN3:AN41" si="11">U3</f>
        <v>828.98711244000003</v>
      </c>
      <c r="AO3" s="1">
        <f>V3+X3-AB3+AC3</f>
        <v>28.335823353999999</v>
      </c>
      <c r="AP3" s="1">
        <f t="shared" ref="AP3:AP41" si="12">SUM(AK3:AO3)</f>
        <v>1172.0052807330001</v>
      </c>
      <c r="AR3">
        <v>13013</v>
      </c>
      <c r="AS3" t="s">
        <v>176</v>
      </c>
      <c r="AT3" s="1">
        <v>1608.9677160000001</v>
      </c>
      <c r="AU3" t="b">
        <f>EXACT(AR3,B3)</f>
        <v>1</v>
      </c>
    </row>
    <row r="4" spans="1:47" x14ac:dyDescent="0.25">
      <c r="A4" t="s">
        <v>177</v>
      </c>
      <c r="B4" t="s">
        <v>216</v>
      </c>
      <c r="C4" s="1">
        <f>VLOOKUP(TRIM($B4),NOx_GA!$A$4:$X$162,NOx_GA!C$1,FALSE)</f>
        <v>136.10572999999999</v>
      </c>
      <c r="D4" s="1">
        <f>VLOOKUP(TRIM($B4),NOx_GA!$A$4:$X$162,NOx_GA!D$1,FALSE)</f>
        <v>584.65071821000004</v>
      </c>
      <c r="E4" s="1">
        <f>VLOOKUP(TRIM($B4),NOx_GA!$A$4:$X$162,NOx_GA!E$1,FALSE)</f>
        <v>0</v>
      </c>
      <c r="F4" s="1">
        <f>VLOOKUP(TRIM($B4),NOx_GA!$A$4:$X$162,NOx_GA!F$1,FALSE)</f>
        <v>122.97274218</v>
      </c>
      <c r="G4" s="1">
        <f>VLOOKUP(TRIM($B4),NOx_GA!$A$4:$X$162,NOx_GA!G$1,FALSE)</f>
        <v>511.65870710000002</v>
      </c>
      <c r="H4" s="1">
        <f>VLOOKUP(TRIM($B4),NOx_GA!$A$4:$X$162,NOx_GA!H$1,FALSE)</f>
        <v>0</v>
      </c>
      <c r="I4" s="1">
        <f>VLOOKUP(TRIM($B4),NOx_GA!$A$4:$X$162,NOx_GA!I$1,FALSE)</f>
        <v>4372.1676520000001</v>
      </c>
      <c r="J4" s="1">
        <f>VLOOKUP(TRIM($B4),NOx_GA!$A$4:$X$162,NOx_GA!J$1,FALSE)</f>
        <v>8361.9924513999995</v>
      </c>
      <c r="K4" s="1">
        <f>VLOOKUP(TRIM($B4),NOx_GA!$A$4:$X$162,NOx_GA!K$1,FALSE)</f>
        <v>11.169183994000001</v>
      </c>
      <c r="L4" s="1">
        <f>VLOOKUP(TRIM($B4),NOx_GA!$A$4:$X$162,NOx_GA!L$1,FALSE)</f>
        <v>276.12503838999999</v>
      </c>
      <c r="M4" s="1">
        <f>VLOOKUP(TRIM($B4),NOx_GA!$A$4:$X$162,NOx_GA!M$1,FALSE)</f>
        <v>1.7328013614</v>
      </c>
      <c r="N4" s="1">
        <f t="shared" si="0"/>
        <v>14242.469294635401</v>
      </c>
      <c r="O4" s="1">
        <f>VLOOKUP(TRIM($B4),NOx_GA!$A$4:$X$162,NOx_GA!N$1,FALSE)</f>
        <v>136.10572999999999</v>
      </c>
      <c r="P4" s="1">
        <f>VLOOKUP(TRIM($B4),NOx_GA!$A$4:$X$162,NOx_GA!O$1,FALSE)</f>
        <v>491.15818824000002</v>
      </c>
      <c r="Q4" s="1">
        <f>VLOOKUP(TRIM($B4),NOx_GA!$A$4:$X$162,NOx_GA!P$1,FALSE)</f>
        <v>0</v>
      </c>
      <c r="R4" s="1">
        <f>VLOOKUP(TRIM($B4),NOx_GA!$A$4:$X$162,NOx_GA!Q$1,FALSE)</f>
        <v>120.45859474</v>
      </c>
      <c r="S4" s="1">
        <f>VLOOKUP(TRIM($B4),NOx_GA!$A$4:$X$162,NOx_GA!R$1,FALSE)</f>
        <v>331.45441711000001</v>
      </c>
      <c r="T4" s="1">
        <f>VLOOKUP(TRIM($B4),NOx_GA!$A$4:$X$162,NOx_GA!S$1,FALSE)</f>
        <v>0</v>
      </c>
      <c r="U4" s="1">
        <f>VLOOKUP(TRIM($B4),NOx_GA!$A$4:$X$162,NOx_GA!T$1,FALSE)</f>
        <v>2482.7050528999998</v>
      </c>
      <c r="V4" s="1">
        <f>VLOOKUP(TRIM($B4),NOx_GA!$A$4:$X$162,NOx_GA!U$1,FALSE)</f>
        <v>2670.4283301</v>
      </c>
      <c r="W4" s="1">
        <f>VLOOKUP(TRIM($B4),NOx_GA!$A$4:$X$162,NOx_GA!V$1,FALSE)</f>
        <v>11.169183994000001</v>
      </c>
      <c r="X4" s="1">
        <f>VLOOKUP(TRIM($B4),NOx_GA!$A$4:$X$162,NOx_GA!W$1,FALSE)</f>
        <v>264.05983524999999</v>
      </c>
      <c r="Y4" s="1">
        <f>VLOOKUP(TRIM($B4),NOx_GA!$A$4:$X$162,NOx_GA!X$1,FALSE)</f>
        <v>1.7919487160000001</v>
      </c>
      <c r="Z4" s="1">
        <f t="shared" si="1"/>
        <v>6373.2255510500008</v>
      </c>
      <c r="AB4" s="1">
        <f>IF(ISNA(VLOOKUP($B4,Updated_EGU_Emissions!$A$26:$G$32,4,FALSE)),"0",VLOOKUP($B4,Updated_EGU_Emissions!$A$26:$G$32,4,FALSE))</f>
        <v>2670.4289441000001</v>
      </c>
      <c r="AC4" s="1">
        <f>IF(ISNA(VLOOKUP($B4,Updated_EGU_Emissions!$A$26:$G$32,5,FALSE)),"0",VLOOKUP($B4,Updated_EGU_Emissions!$A$26:$G$32,5,FALSE))</f>
        <v>7059</v>
      </c>
      <c r="AE4" s="1">
        <f t="shared" si="2"/>
        <v>11.169183994000001</v>
      </c>
      <c r="AF4" s="1">
        <f t="shared" si="3"/>
        <v>124.7055435414</v>
      </c>
      <c r="AG4" s="1">
        <f t="shared" si="4"/>
        <v>1096.3094253100001</v>
      </c>
      <c r="AH4" s="1">
        <f t="shared" si="5"/>
        <v>4372.1676520000001</v>
      </c>
      <c r="AI4" s="1">
        <f t="shared" si="6"/>
        <v>8638.11748979</v>
      </c>
      <c r="AJ4" s="1">
        <f t="shared" si="7"/>
        <v>14242.469294635401</v>
      </c>
      <c r="AK4" s="1">
        <f t="shared" si="8"/>
        <v>11.169183994000001</v>
      </c>
      <c r="AL4" s="1">
        <f t="shared" si="9"/>
        <v>122.25054345599999</v>
      </c>
      <c r="AM4" s="1">
        <f t="shared" si="10"/>
        <v>822.61260534999997</v>
      </c>
      <c r="AN4" s="1">
        <f t="shared" si="11"/>
        <v>2482.7050528999998</v>
      </c>
      <c r="AO4" s="1">
        <f t="shared" ref="AO4:AO41" si="13">V4+X4-AB4+AC4</f>
        <v>7323.0592212499996</v>
      </c>
      <c r="AP4" s="1">
        <f t="shared" si="12"/>
        <v>10761.79660695</v>
      </c>
      <c r="AR4">
        <v>13015</v>
      </c>
      <c r="AS4" t="s">
        <v>177</v>
      </c>
      <c r="AT4" s="1">
        <v>4320.518564</v>
      </c>
      <c r="AU4" t="b">
        <f t="shared" ref="AU4:AU41" si="14">EXACT(AR4,B4)</f>
        <v>1</v>
      </c>
    </row>
    <row r="5" spans="1:47" x14ac:dyDescent="0.25">
      <c r="A5" t="s">
        <v>178</v>
      </c>
      <c r="B5" t="s">
        <v>217</v>
      </c>
      <c r="C5" s="1">
        <f>VLOOKUP(TRIM($B5),NOx_GA!$A$4:$X$162,NOx_GA!C$1,FALSE)</f>
        <v>82.135050000000007</v>
      </c>
      <c r="D5" s="1">
        <f>VLOOKUP(TRIM($B5),NOx_GA!$A$4:$X$162,NOx_GA!D$1,FALSE)</f>
        <v>276.06662555000003</v>
      </c>
      <c r="E5" s="1">
        <f>VLOOKUP(TRIM($B5),NOx_GA!$A$4:$X$162,NOx_GA!E$1,FALSE)</f>
        <v>0</v>
      </c>
      <c r="F5" s="1">
        <f>VLOOKUP(TRIM($B5),NOx_GA!$A$4:$X$162,NOx_GA!F$1,FALSE)</f>
        <v>32.312788470000001</v>
      </c>
      <c r="G5" s="1">
        <f>VLOOKUP(TRIM($B5),NOx_GA!$A$4:$X$162,NOx_GA!G$1,FALSE)</f>
        <v>93.107527485999995</v>
      </c>
      <c r="H5" s="1">
        <f>VLOOKUP(TRIM($B5),NOx_GA!$A$4:$X$162,NOx_GA!H$1,FALSE)</f>
        <v>0</v>
      </c>
      <c r="I5" s="1">
        <f>VLOOKUP(TRIM($B5),NOx_GA!$A$4:$X$162,NOx_GA!I$1,FALSE)</f>
        <v>1388.6775511000001</v>
      </c>
      <c r="J5" s="1">
        <f>VLOOKUP(TRIM($B5),NOx_GA!$A$4:$X$162,NOx_GA!J$1,FALSE)</f>
        <v>0</v>
      </c>
      <c r="K5" s="1">
        <f>VLOOKUP(TRIM($B5),NOx_GA!$A$4:$X$162,NOx_GA!K$1,FALSE)</f>
        <v>14.68047213</v>
      </c>
      <c r="L5" s="1">
        <f>VLOOKUP(TRIM($B5),NOx_GA!$A$4:$X$162,NOx_GA!L$1,FALSE)</f>
        <v>1.1230702699999999E-2</v>
      </c>
      <c r="M5" s="1">
        <f>VLOOKUP(TRIM($B5),NOx_GA!$A$4:$X$162,NOx_GA!M$1,FALSE)</f>
        <v>0.28167547520000003</v>
      </c>
      <c r="N5" s="1">
        <f t="shared" si="0"/>
        <v>1805.1378709139001</v>
      </c>
      <c r="O5" s="1">
        <f>VLOOKUP(TRIM($B5),NOx_GA!$A$4:$X$162,NOx_GA!N$1,FALSE)</f>
        <v>82.135050000000007</v>
      </c>
      <c r="P5" s="1">
        <f>VLOOKUP(TRIM($B5),NOx_GA!$A$4:$X$162,NOx_GA!O$1,FALSE)</f>
        <v>234.86992488000001</v>
      </c>
      <c r="Q5" s="1">
        <f>VLOOKUP(TRIM($B5),NOx_GA!$A$4:$X$162,NOx_GA!P$1,FALSE)</f>
        <v>0</v>
      </c>
      <c r="R5" s="1">
        <f>VLOOKUP(TRIM($B5),NOx_GA!$A$4:$X$162,NOx_GA!Q$1,FALSE)</f>
        <v>32.117321797000002</v>
      </c>
      <c r="S5" s="1">
        <f>VLOOKUP(TRIM($B5),NOx_GA!$A$4:$X$162,NOx_GA!R$1,FALSE)</f>
        <v>61.563295253</v>
      </c>
      <c r="T5" s="1">
        <f>VLOOKUP(TRIM($B5),NOx_GA!$A$4:$X$162,NOx_GA!S$1,FALSE)</f>
        <v>0</v>
      </c>
      <c r="U5" s="1">
        <f>VLOOKUP(TRIM($B5),NOx_GA!$A$4:$X$162,NOx_GA!T$1,FALSE)</f>
        <v>902.10149494999996</v>
      </c>
      <c r="V5" s="1">
        <f>VLOOKUP(TRIM($B5),NOx_GA!$A$4:$X$162,NOx_GA!U$1,FALSE)</f>
        <v>0</v>
      </c>
      <c r="W5" s="1">
        <f>VLOOKUP(TRIM($B5),NOx_GA!$A$4:$X$162,NOx_GA!V$1,FALSE)</f>
        <v>14.68047213</v>
      </c>
      <c r="X5" s="1">
        <f>VLOOKUP(TRIM($B5),NOx_GA!$A$4:$X$162,NOx_GA!W$1,FALSE)</f>
        <v>1.06425011E-2</v>
      </c>
      <c r="Y5" s="1">
        <f>VLOOKUP(TRIM($B5),NOx_GA!$A$4:$X$162,NOx_GA!X$1,FALSE)</f>
        <v>0.28916560120000001</v>
      </c>
      <c r="Z5" s="1">
        <f t="shared" si="1"/>
        <v>1245.6323171122999</v>
      </c>
      <c r="AB5" s="1" t="str">
        <f>IF(ISNA(VLOOKUP($B5,Updated_EGU_Emissions!$A$26:$G$32,4,FALSE)),"0",VLOOKUP($B5,Updated_EGU_Emissions!$A$26:$G$32,4,FALSE))</f>
        <v>0</v>
      </c>
      <c r="AC5" s="1" t="str">
        <f>IF(ISNA(VLOOKUP($B5,Updated_EGU_Emissions!$A$26:$G$32,5,FALSE)),"0",VLOOKUP($B5,Updated_EGU_Emissions!$A$26:$G$32,5,FALSE))</f>
        <v>0</v>
      </c>
      <c r="AE5" s="1">
        <f t="shared" si="2"/>
        <v>14.68047213</v>
      </c>
      <c r="AF5" s="1">
        <f t="shared" si="3"/>
        <v>32.594463945199998</v>
      </c>
      <c r="AG5" s="1">
        <f t="shared" si="4"/>
        <v>369.17415303600001</v>
      </c>
      <c r="AH5" s="1">
        <f t="shared" si="5"/>
        <v>1388.6775511000001</v>
      </c>
      <c r="AI5" s="1">
        <f t="shared" si="6"/>
        <v>1.1230702699999999E-2</v>
      </c>
      <c r="AJ5" s="1">
        <f t="shared" si="7"/>
        <v>1805.1378709139001</v>
      </c>
      <c r="AK5" s="1">
        <f t="shared" si="8"/>
        <v>14.68047213</v>
      </c>
      <c r="AL5" s="1">
        <f t="shared" si="9"/>
        <v>32.406487398199999</v>
      </c>
      <c r="AM5" s="1">
        <f t="shared" si="10"/>
        <v>296.43322013300002</v>
      </c>
      <c r="AN5" s="1">
        <f t="shared" si="11"/>
        <v>902.10149494999996</v>
      </c>
      <c r="AO5" s="1">
        <f t="shared" si="13"/>
        <v>1.06425011E-2</v>
      </c>
      <c r="AP5" s="1">
        <f t="shared" si="12"/>
        <v>1245.6323171122999</v>
      </c>
      <c r="AR5">
        <v>13035</v>
      </c>
      <c r="AS5" t="s">
        <v>178</v>
      </c>
      <c r="AT5" s="1">
        <v>1003.338936</v>
      </c>
      <c r="AU5" t="b">
        <f t="shared" si="14"/>
        <v>1</v>
      </c>
    </row>
    <row r="6" spans="1:47" x14ac:dyDescent="0.25">
      <c r="A6" t="s">
        <v>179</v>
      </c>
      <c r="B6" t="s">
        <v>218</v>
      </c>
      <c r="C6" s="1">
        <f>VLOOKUP(TRIM($B6),NOx_GA!$A$4:$X$162,NOx_GA!C$1,FALSE)</f>
        <v>161.91242</v>
      </c>
      <c r="D6" s="1">
        <f>VLOOKUP(TRIM($B6),NOx_GA!$A$4:$X$162,NOx_GA!D$1,FALSE)</f>
        <v>129.44974604000001</v>
      </c>
      <c r="E6" s="1">
        <f>VLOOKUP(TRIM($B6),NOx_GA!$A$4:$X$162,NOx_GA!E$1,FALSE)</f>
        <v>0</v>
      </c>
      <c r="F6" s="1">
        <f>VLOOKUP(TRIM($B6),NOx_GA!$A$4:$X$162,NOx_GA!F$1,FALSE)</f>
        <v>145.32710478999999</v>
      </c>
      <c r="G6" s="1">
        <f>VLOOKUP(TRIM($B6),NOx_GA!$A$4:$X$162,NOx_GA!G$1,FALSE)</f>
        <v>492.50700640000002</v>
      </c>
      <c r="H6" s="1">
        <f>VLOOKUP(TRIM($B6),NOx_GA!$A$4:$X$162,NOx_GA!H$1,FALSE)</f>
        <v>0</v>
      </c>
      <c r="I6" s="1">
        <f>VLOOKUP(TRIM($B6),NOx_GA!$A$4:$X$162,NOx_GA!I$1,FALSE)</f>
        <v>3429.1870764</v>
      </c>
      <c r="J6" s="1">
        <f>VLOOKUP(TRIM($B6),NOx_GA!$A$4:$X$162,NOx_GA!J$1,FALSE)</f>
        <v>0</v>
      </c>
      <c r="K6" s="1">
        <f>VLOOKUP(TRIM($B6),NOx_GA!$A$4:$X$162,NOx_GA!K$1,FALSE)</f>
        <v>17.555252564</v>
      </c>
      <c r="L6" s="1">
        <f>VLOOKUP(TRIM($B6),NOx_GA!$A$4:$X$162,NOx_GA!L$1,FALSE)</f>
        <v>32.624216529999998</v>
      </c>
      <c r="M6" s="1">
        <f>VLOOKUP(TRIM($B6),NOx_GA!$A$4:$X$162,NOx_GA!M$1,FALSE)</f>
        <v>1.9273222992000001</v>
      </c>
      <c r="N6" s="1">
        <f t="shared" si="0"/>
        <v>4248.5777250231995</v>
      </c>
      <c r="O6" s="1">
        <f>VLOOKUP(TRIM($B6),NOx_GA!$A$4:$X$162,NOx_GA!N$1,FALSE)</f>
        <v>161.91242</v>
      </c>
      <c r="P6" s="1">
        <f>VLOOKUP(TRIM($B6),NOx_GA!$A$4:$X$162,NOx_GA!O$1,FALSE)</f>
        <v>109.96321487</v>
      </c>
      <c r="Q6" s="1">
        <f>VLOOKUP(TRIM($B6),NOx_GA!$A$4:$X$162,NOx_GA!P$1,FALSE)</f>
        <v>0</v>
      </c>
      <c r="R6" s="1">
        <f>VLOOKUP(TRIM($B6),NOx_GA!$A$4:$X$162,NOx_GA!Q$1,FALSE)</f>
        <v>144.30386472000001</v>
      </c>
      <c r="S6" s="1">
        <f>VLOOKUP(TRIM($B6),NOx_GA!$A$4:$X$162,NOx_GA!R$1,FALSE)</f>
        <v>304.41507080000002</v>
      </c>
      <c r="T6" s="1">
        <f>VLOOKUP(TRIM($B6),NOx_GA!$A$4:$X$162,NOx_GA!S$1,FALSE)</f>
        <v>0</v>
      </c>
      <c r="U6" s="1">
        <f>VLOOKUP(TRIM($B6),NOx_GA!$A$4:$X$162,NOx_GA!T$1,FALSE)</f>
        <v>1938.0666243999999</v>
      </c>
      <c r="V6" s="1">
        <f>VLOOKUP(TRIM($B6),NOx_GA!$A$4:$X$162,NOx_GA!U$1,FALSE)</f>
        <v>0</v>
      </c>
      <c r="W6" s="1">
        <f>VLOOKUP(TRIM($B6),NOx_GA!$A$4:$X$162,NOx_GA!V$1,FALSE)</f>
        <v>17.555252564</v>
      </c>
      <c r="X6" s="1">
        <f>VLOOKUP(TRIM($B6),NOx_GA!$A$4:$X$162,NOx_GA!W$1,FALSE)</f>
        <v>34.322937078999999</v>
      </c>
      <c r="Y6" s="1">
        <f>VLOOKUP(TRIM($B6),NOx_GA!$A$4:$X$162,NOx_GA!X$1,FALSE)</f>
        <v>1.9960243454</v>
      </c>
      <c r="Z6" s="1">
        <f t="shared" si="1"/>
        <v>2550.6229887784002</v>
      </c>
      <c r="AB6" s="1" t="str">
        <f>IF(ISNA(VLOOKUP($B6,Updated_EGU_Emissions!$A$26:$G$32,4,FALSE)),"0",VLOOKUP($B6,Updated_EGU_Emissions!$A$26:$G$32,4,FALSE))</f>
        <v>0</v>
      </c>
      <c r="AC6" s="1" t="str">
        <f>IF(ISNA(VLOOKUP($B6,Updated_EGU_Emissions!$A$26:$G$32,5,FALSE)),"0",VLOOKUP($B6,Updated_EGU_Emissions!$A$26:$G$32,5,FALSE))</f>
        <v>0</v>
      </c>
      <c r="AE6" s="1">
        <f t="shared" si="2"/>
        <v>17.555252564</v>
      </c>
      <c r="AF6" s="1">
        <f t="shared" si="3"/>
        <v>147.25442708919999</v>
      </c>
      <c r="AG6" s="1">
        <f t="shared" si="4"/>
        <v>621.95675244000006</v>
      </c>
      <c r="AH6" s="1">
        <f t="shared" si="5"/>
        <v>3429.1870764</v>
      </c>
      <c r="AI6" s="1">
        <f t="shared" si="6"/>
        <v>32.624216529999998</v>
      </c>
      <c r="AJ6" s="1">
        <f t="shared" si="7"/>
        <v>4248.5777250232004</v>
      </c>
      <c r="AK6" s="1">
        <f t="shared" si="8"/>
        <v>17.555252564</v>
      </c>
      <c r="AL6" s="1">
        <f t="shared" si="9"/>
        <v>146.29988906540001</v>
      </c>
      <c r="AM6" s="1">
        <f t="shared" si="10"/>
        <v>414.37828567000003</v>
      </c>
      <c r="AN6" s="1">
        <f t="shared" si="11"/>
        <v>1938.0666243999999</v>
      </c>
      <c r="AO6" s="1">
        <f t="shared" si="13"/>
        <v>34.322937078999999</v>
      </c>
      <c r="AP6" s="1">
        <f t="shared" si="12"/>
        <v>2550.6229887783998</v>
      </c>
      <c r="AR6">
        <v>13045</v>
      </c>
      <c r="AS6" t="s">
        <v>179</v>
      </c>
      <c r="AT6" s="1">
        <v>3357.5905360000002</v>
      </c>
      <c r="AU6" t="b">
        <f t="shared" si="14"/>
        <v>1</v>
      </c>
    </row>
    <row r="7" spans="1:47" x14ac:dyDescent="0.25">
      <c r="A7" t="s">
        <v>180</v>
      </c>
      <c r="B7" t="s">
        <v>219</v>
      </c>
      <c r="C7" s="1">
        <f>VLOOKUP(TRIM($B7),NOx_GA!$A$4:$X$162,NOx_GA!C$1,FALSE)</f>
        <v>99.24736</v>
      </c>
      <c r="D7" s="1">
        <f>VLOOKUP(TRIM($B7),NOx_GA!$A$4:$X$162,NOx_GA!D$1,FALSE)</f>
        <v>21.199835381</v>
      </c>
      <c r="E7" s="1">
        <f>VLOOKUP(TRIM($B7),NOx_GA!$A$4:$X$162,NOx_GA!E$1,FALSE)</f>
        <v>0</v>
      </c>
      <c r="F7" s="1">
        <f>VLOOKUP(TRIM($B7),NOx_GA!$A$4:$X$162,NOx_GA!F$1,FALSE)</f>
        <v>197.90960264</v>
      </c>
      <c r="G7" s="1">
        <f>VLOOKUP(TRIM($B7),NOx_GA!$A$4:$X$162,NOx_GA!G$1,FALSE)</f>
        <v>999.17820830000005</v>
      </c>
      <c r="H7" s="1">
        <f>VLOOKUP(TRIM($B7),NOx_GA!$A$4:$X$162,NOx_GA!H$1,FALSE)</f>
        <v>0</v>
      </c>
      <c r="I7" s="1">
        <f>VLOOKUP(TRIM($B7),NOx_GA!$A$4:$X$162,NOx_GA!I$1,FALSE)</f>
        <v>2888.1969822999999</v>
      </c>
      <c r="J7" s="1">
        <f>VLOOKUP(TRIM($B7),NOx_GA!$A$4:$X$162,NOx_GA!J$1,FALSE)</f>
        <v>0</v>
      </c>
      <c r="K7" s="1">
        <f>VLOOKUP(TRIM($B7),NOx_GA!$A$4:$X$162,NOx_GA!K$1,FALSE)</f>
        <v>4.6041939287</v>
      </c>
      <c r="L7" s="1">
        <f>VLOOKUP(TRIM($B7),NOx_GA!$A$4:$X$162,NOx_GA!L$1,FALSE)</f>
        <v>32.760632960999999</v>
      </c>
      <c r="M7" s="1">
        <f>VLOOKUP(TRIM($B7),NOx_GA!$A$4:$X$162,NOx_GA!M$1,FALSE)</f>
        <v>3.2664001508</v>
      </c>
      <c r="N7" s="1">
        <f t="shared" si="0"/>
        <v>4147.1158556614992</v>
      </c>
      <c r="O7" s="1">
        <f>VLOOKUP(TRIM($B7),NOx_GA!$A$4:$X$162,NOx_GA!N$1,FALSE)</f>
        <v>99.24736</v>
      </c>
      <c r="P7" s="1">
        <f>VLOOKUP(TRIM($B7),NOx_GA!$A$4:$X$162,NOx_GA!O$1,FALSE)</f>
        <v>22.380077888999999</v>
      </c>
      <c r="Q7" s="1">
        <f>VLOOKUP(TRIM($B7),NOx_GA!$A$4:$X$162,NOx_GA!P$1,FALSE)</f>
        <v>0</v>
      </c>
      <c r="R7" s="1">
        <f>VLOOKUP(TRIM($B7),NOx_GA!$A$4:$X$162,NOx_GA!Q$1,FALSE)</f>
        <v>197.73096989999999</v>
      </c>
      <c r="S7" s="1">
        <f>VLOOKUP(TRIM($B7),NOx_GA!$A$4:$X$162,NOx_GA!R$1,FALSE)</f>
        <v>654.69778719999999</v>
      </c>
      <c r="T7" s="1">
        <f>VLOOKUP(TRIM($B7),NOx_GA!$A$4:$X$162,NOx_GA!S$1,FALSE)</f>
        <v>0</v>
      </c>
      <c r="U7" s="1">
        <f>VLOOKUP(TRIM($B7),NOx_GA!$A$4:$X$162,NOx_GA!T$1,FALSE)</f>
        <v>1623.644875</v>
      </c>
      <c r="V7" s="1">
        <f>VLOOKUP(TRIM($B7),NOx_GA!$A$4:$X$162,NOx_GA!U$1,FALSE)</f>
        <v>0</v>
      </c>
      <c r="W7" s="1">
        <f>VLOOKUP(TRIM($B7),NOx_GA!$A$4:$X$162,NOx_GA!V$1,FALSE)</f>
        <v>4.6041939287</v>
      </c>
      <c r="X7" s="1">
        <f>VLOOKUP(TRIM($B7),NOx_GA!$A$4:$X$162,NOx_GA!W$1,FALSE)</f>
        <v>12.840299472</v>
      </c>
      <c r="Y7" s="1">
        <f>VLOOKUP(TRIM($B7),NOx_GA!$A$4:$X$162,NOx_GA!X$1,FALSE)</f>
        <v>3.3887843818999999</v>
      </c>
      <c r="Z7" s="1">
        <f t="shared" si="1"/>
        <v>2519.2869877716003</v>
      </c>
      <c r="AB7" s="1" t="str">
        <f>IF(ISNA(VLOOKUP($B7,Updated_EGU_Emissions!$A$26:$G$32,4,FALSE)),"0",VLOOKUP($B7,Updated_EGU_Emissions!$A$26:$G$32,4,FALSE))</f>
        <v>0</v>
      </c>
      <c r="AC7" s="1" t="str">
        <f>IF(ISNA(VLOOKUP($B7,Updated_EGU_Emissions!$A$26:$G$32,5,FALSE)),"0",VLOOKUP($B7,Updated_EGU_Emissions!$A$26:$G$32,5,FALSE))</f>
        <v>0</v>
      </c>
      <c r="AE7" s="1">
        <f t="shared" si="2"/>
        <v>4.6041939287</v>
      </c>
      <c r="AF7" s="1">
        <f t="shared" si="3"/>
        <v>201.1760027908</v>
      </c>
      <c r="AG7" s="1">
        <f t="shared" si="4"/>
        <v>1020.378043681</v>
      </c>
      <c r="AH7" s="1">
        <f t="shared" si="5"/>
        <v>2888.1969822999999</v>
      </c>
      <c r="AI7" s="1">
        <f t="shared" si="6"/>
        <v>32.760632960999999</v>
      </c>
      <c r="AJ7" s="1">
        <f t="shared" si="7"/>
        <v>4147.1158556615001</v>
      </c>
      <c r="AK7" s="1">
        <f t="shared" si="8"/>
        <v>4.6041939287</v>
      </c>
      <c r="AL7" s="1">
        <f t="shared" si="9"/>
        <v>201.11975428189999</v>
      </c>
      <c r="AM7" s="1">
        <f t="shared" si="10"/>
        <v>677.07786508899994</v>
      </c>
      <c r="AN7" s="1">
        <f t="shared" si="11"/>
        <v>1623.644875</v>
      </c>
      <c r="AO7" s="1">
        <f t="shared" si="13"/>
        <v>12.840299472</v>
      </c>
      <c r="AP7" s="1">
        <f t="shared" si="12"/>
        <v>2519.2869877715998</v>
      </c>
      <c r="AR7">
        <v>13057</v>
      </c>
      <c r="AS7" t="s">
        <v>180</v>
      </c>
      <c r="AT7" s="1">
        <v>2532.6599670000001</v>
      </c>
      <c r="AU7" t="b">
        <f t="shared" si="14"/>
        <v>1</v>
      </c>
    </row>
    <row r="8" spans="1:47" x14ac:dyDescent="0.25">
      <c r="A8" t="s">
        <v>172</v>
      </c>
      <c r="B8" t="s">
        <v>211</v>
      </c>
      <c r="C8" s="1">
        <f>VLOOKUP(TRIM($B8),NOx_GA!$A$4:$X$162,NOx_GA!C$1,FALSE)</f>
        <v>63.272329999999997</v>
      </c>
      <c r="D8" s="1">
        <f>VLOOKUP(TRIM($B8),NOx_GA!$A$4:$X$162,NOx_GA!D$1,FALSE)</f>
        <v>110.59027768999999</v>
      </c>
      <c r="E8" s="1">
        <f>VLOOKUP(TRIM($B8),NOx_GA!$A$4:$X$162,NOx_GA!E$1,FALSE)</f>
        <v>0</v>
      </c>
      <c r="F8" s="1">
        <f>VLOOKUP(TRIM($B8),NOx_GA!$A$4:$X$162,NOx_GA!F$1,FALSE)</f>
        <v>118.98029493999999</v>
      </c>
      <c r="G8" s="1">
        <f>VLOOKUP(TRIM($B8),NOx_GA!$A$4:$X$162,NOx_GA!G$1,FALSE)</f>
        <v>496.64466782</v>
      </c>
      <c r="H8" s="1">
        <f>VLOOKUP(TRIM($B8),NOx_GA!$A$4:$X$162,NOx_GA!H$1,FALSE)</f>
        <v>0</v>
      </c>
      <c r="I8" s="1">
        <f>VLOOKUP(TRIM($B8),NOx_GA!$A$4:$X$162,NOx_GA!I$1,FALSE)</f>
        <v>1960.5114352000001</v>
      </c>
      <c r="J8" s="1">
        <f>VLOOKUP(TRIM($B8),NOx_GA!$A$4:$X$162,NOx_GA!J$1,FALSE)</f>
        <v>0</v>
      </c>
      <c r="K8" s="1">
        <f>VLOOKUP(TRIM($B8),NOx_GA!$A$4:$X$162,NOx_GA!K$1,FALSE)</f>
        <v>9.9116863200000002E-2</v>
      </c>
      <c r="L8" s="1">
        <f>VLOOKUP(TRIM($B8),NOx_GA!$A$4:$X$162,NOx_GA!L$1,FALSE)</f>
        <v>247.84667024999999</v>
      </c>
      <c r="M8" s="1">
        <f>VLOOKUP(TRIM($B8),NOx_GA!$A$4:$X$162,NOx_GA!M$1,FALSE)</f>
        <v>4.4389544388999997</v>
      </c>
      <c r="N8" s="1">
        <f t="shared" si="0"/>
        <v>2939.1114172021003</v>
      </c>
      <c r="O8" s="1">
        <f>VLOOKUP(TRIM($B8),NOx_GA!$A$4:$X$162,NOx_GA!N$1,FALSE)</f>
        <v>63.272329999999997</v>
      </c>
      <c r="P8" s="1">
        <f>VLOOKUP(TRIM($B8),NOx_GA!$A$4:$X$162,NOx_GA!O$1,FALSE)</f>
        <v>94.087352205000002</v>
      </c>
      <c r="Q8" s="1">
        <f>VLOOKUP(TRIM($B8),NOx_GA!$A$4:$X$162,NOx_GA!P$1,FALSE)</f>
        <v>0</v>
      </c>
      <c r="R8" s="1">
        <f>VLOOKUP(TRIM($B8),NOx_GA!$A$4:$X$162,NOx_GA!Q$1,FALSE)</f>
        <v>118.05687734</v>
      </c>
      <c r="S8" s="1">
        <f>VLOOKUP(TRIM($B8),NOx_GA!$A$4:$X$162,NOx_GA!R$1,FALSE)</f>
        <v>307.58625132999998</v>
      </c>
      <c r="T8" s="1">
        <f>VLOOKUP(TRIM($B8),NOx_GA!$A$4:$X$162,NOx_GA!S$1,FALSE)</f>
        <v>0</v>
      </c>
      <c r="U8" s="1">
        <f>VLOOKUP(TRIM($B8),NOx_GA!$A$4:$X$162,NOx_GA!T$1,FALSE)</f>
        <v>926.14015839000001</v>
      </c>
      <c r="V8" s="1">
        <f>VLOOKUP(TRIM($B8),NOx_GA!$A$4:$X$162,NOx_GA!U$1,FALSE)</f>
        <v>0</v>
      </c>
      <c r="W8" s="1">
        <f>VLOOKUP(TRIM($B8),NOx_GA!$A$4:$X$162,NOx_GA!V$1,FALSE)</f>
        <v>9.9116863200000002E-2</v>
      </c>
      <c r="X8" s="1">
        <f>VLOOKUP(TRIM($B8),NOx_GA!$A$4:$X$162,NOx_GA!W$1,FALSE)</f>
        <v>248.03296309999999</v>
      </c>
      <c r="Y8" s="1">
        <f>VLOOKUP(TRIM($B8),NOx_GA!$A$4:$X$162,NOx_GA!X$1,FALSE)</f>
        <v>4.5581121657999999</v>
      </c>
      <c r="Z8" s="1">
        <f t="shared" si="1"/>
        <v>1698.5608313939999</v>
      </c>
      <c r="AB8" s="1" t="str">
        <f>IF(ISNA(VLOOKUP($B8,Updated_EGU_Emissions!$A$26:$G$32,4,FALSE)),"0",VLOOKUP($B8,Updated_EGU_Emissions!$A$26:$G$32,4,FALSE))</f>
        <v>0</v>
      </c>
      <c r="AC8" s="1" t="str">
        <f>IF(ISNA(VLOOKUP($B8,Updated_EGU_Emissions!$A$26:$G$32,5,FALSE)),"0",VLOOKUP($B8,Updated_EGU_Emissions!$A$26:$G$32,5,FALSE))</f>
        <v>0</v>
      </c>
      <c r="AE8" s="1">
        <f t="shared" si="2"/>
        <v>9.9116863200000002E-2</v>
      </c>
      <c r="AF8" s="1">
        <f t="shared" si="3"/>
        <v>123.41924937889999</v>
      </c>
      <c r="AG8" s="1">
        <f t="shared" si="4"/>
        <v>607.23494550999999</v>
      </c>
      <c r="AH8" s="1">
        <f t="shared" si="5"/>
        <v>1960.5114352000001</v>
      </c>
      <c r="AI8" s="1">
        <f t="shared" si="6"/>
        <v>247.84667024999999</v>
      </c>
      <c r="AJ8" s="1">
        <f t="shared" si="7"/>
        <v>2939.1114172020998</v>
      </c>
      <c r="AK8" s="1">
        <f t="shared" si="8"/>
        <v>9.9116863200000002E-2</v>
      </c>
      <c r="AL8" s="1">
        <f t="shared" si="9"/>
        <v>122.6149895058</v>
      </c>
      <c r="AM8" s="1">
        <f t="shared" si="10"/>
        <v>401.67360353499998</v>
      </c>
      <c r="AN8" s="1">
        <f t="shared" si="11"/>
        <v>926.14015839000001</v>
      </c>
      <c r="AO8" s="1">
        <f t="shared" si="13"/>
        <v>248.03296309999999</v>
      </c>
      <c r="AP8" s="1">
        <f t="shared" si="12"/>
        <v>1698.5608313939999</v>
      </c>
      <c r="AR8">
        <v>13059</v>
      </c>
      <c r="AS8" t="s">
        <v>172</v>
      </c>
      <c r="AT8" s="1">
        <v>1937.604769</v>
      </c>
      <c r="AU8" t="b">
        <f t="shared" si="14"/>
        <v>1</v>
      </c>
    </row>
    <row r="9" spans="1:47" x14ac:dyDescent="0.25">
      <c r="A9" t="s">
        <v>181</v>
      </c>
      <c r="B9" t="s">
        <v>220</v>
      </c>
      <c r="C9" s="1">
        <f>VLOOKUP(TRIM($B9),NOx_GA!$A$4:$X$162,NOx_GA!C$1,FALSE)</f>
        <v>52.889809999999997</v>
      </c>
      <c r="D9" s="1">
        <f>VLOOKUP(TRIM($B9),NOx_GA!$A$4:$X$162,NOx_GA!D$1,FALSE)</f>
        <v>100.2074195</v>
      </c>
      <c r="E9" s="1">
        <f>VLOOKUP(TRIM($B9),NOx_GA!$A$4:$X$162,NOx_GA!E$1,FALSE)</f>
        <v>0</v>
      </c>
      <c r="F9" s="1">
        <f>VLOOKUP(TRIM($B9),NOx_GA!$A$4:$X$162,NOx_GA!F$1,FALSE)</f>
        <v>286.77329917999998</v>
      </c>
      <c r="G9" s="1">
        <f>VLOOKUP(TRIM($B9),NOx_GA!$A$4:$X$162,NOx_GA!G$1,FALSE)</f>
        <v>906.63591044999998</v>
      </c>
      <c r="H9" s="1">
        <f>VLOOKUP(TRIM($B9),NOx_GA!$A$4:$X$162,NOx_GA!H$1,FALSE)</f>
        <v>0</v>
      </c>
      <c r="I9" s="1">
        <f>VLOOKUP(TRIM($B9),NOx_GA!$A$4:$X$162,NOx_GA!I$1,FALSE)</f>
        <v>4732.9175112000003</v>
      </c>
      <c r="J9" s="1">
        <f>VLOOKUP(TRIM($B9),NOx_GA!$A$4:$X$162,NOx_GA!J$1,FALSE)</f>
        <v>0</v>
      </c>
      <c r="K9" s="1">
        <f>VLOOKUP(TRIM($B9),NOx_GA!$A$4:$X$162,NOx_GA!K$1,FALSE)</f>
        <v>3.0182418707999998</v>
      </c>
      <c r="L9" s="1">
        <f>VLOOKUP(TRIM($B9),NOx_GA!$A$4:$X$162,NOx_GA!L$1,FALSE)</f>
        <v>4421.0355012</v>
      </c>
      <c r="M9" s="1">
        <f>VLOOKUP(TRIM($B9),NOx_GA!$A$4:$X$162,NOx_GA!M$1,FALSE)</f>
        <v>2.9620860266000002</v>
      </c>
      <c r="N9" s="1">
        <f t="shared" si="0"/>
        <v>10453.5499694274</v>
      </c>
      <c r="O9" s="1">
        <f>VLOOKUP(TRIM($B9),NOx_GA!$A$4:$X$162,NOx_GA!N$1,FALSE)</f>
        <v>52.889809999999997</v>
      </c>
      <c r="P9" s="1">
        <f>VLOOKUP(TRIM($B9),NOx_GA!$A$4:$X$162,NOx_GA!O$1,FALSE)</f>
        <v>85.207901243999999</v>
      </c>
      <c r="Q9" s="1">
        <f>VLOOKUP(TRIM($B9),NOx_GA!$A$4:$X$162,NOx_GA!P$1,FALSE)</f>
        <v>0</v>
      </c>
      <c r="R9" s="1">
        <f>VLOOKUP(TRIM($B9),NOx_GA!$A$4:$X$162,NOx_GA!Q$1,FALSE)</f>
        <v>287.05444484999998</v>
      </c>
      <c r="S9" s="1">
        <f>VLOOKUP(TRIM($B9),NOx_GA!$A$4:$X$162,NOx_GA!R$1,FALSE)</f>
        <v>578.49551372999997</v>
      </c>
      <c r="T9" s="1">
        <f>VLOOKUP(TRIM($B9),NOx_GA!$A$4:$X$162,NOx_GA!S$1,FALSE)</f>
        <v>0</v>
      </c>
      <c r="U9" s="1">
        <f>VLOOKUP(TRIM($B9),NOx_GA!$A$4:$X$162,NOx_GA!T$1,FALSE)</f>
        <v>2355.1572454000002</v>
      </c>
      <c r="V9" s="1">
        <f>VLOOKUP(TRIM($B9),NOx_GA!$A$4:$X$162,NOx_GA!U$1,FALSE)</f>
        <v>0</v>
      </c>
      <c r="W9" s="1">
        <f>VLOOKUP(TRIM($B9),NOx_GA!$A$4:$X$162,NOx_GA!V$1,FALSE)</f>
        <v>3.0182418707999998</v>
      </c>
      <c r="X9" s="1">
        <f>VLOOKUP(TRIM($B9),NOx_GA!$A$4:$X$162,NOx_GA!W$1,FALSE)</f>
        <v>4755.2073977999999</v>
      </c>
      <c r="Y9" s="1">
        <f>VLOOKUP(TRIM($B9),NOx_GA!$A$4:$X$162,NOx_GA!X$1,FALSE)</f>
        <v>3.0380654828</v>
      </c>
      <c r="Z9" s="1">
        <f t="shared" si="1"/>
        <v>8067.1788103776007</v>
      </c>
      <c r="AB9" s="1" t="str">
        <f>IF(ISNA(VLOOKUP($B9,Updated_EGU_Emissions!$A$26:$G$32,4,FALSE)),"0",VLOOKUP($B9,Updated_EGU_Emissions!$A$26:$G$32,4,FALSE))</f>
        <v>0</v>
      </c>
      <c r="AC9" s="1" t="str">
        <f>IF(ISNA(VLOOKUP($B9,Updated_EGU_Emissions!$A$26:$G$32,5,FALSE)),"0",VLOOKUP($B9,Updated_EGU_Emissions!$A$26:$G$32,5,FALSE))</f>
        <v>0</v>
      </c>
      <c r="AE9" s="1">
        <f t="shared" si="2"/>
        <v>3.0182418707999998</v>
      </c>
      <c r="AF9" s="1">
        <f t="shared" si="3"/>
        <v>289.73538520659997</v>
      </c>
      <c r="AG9" s="1">
        <f t="shared" si="4"/>
        <v>1006.84332995</v>
      </c>
      <c r="AH9" s="1">
        <f t="shared" si="5"/>
        <v>4732.9175112000003</v>
      </c>
      <c r="AI9" s="1">
        <f t="shared" si="6"/>
        <v>4421.0355012</v>
      </c>
      <c r="AJ9" s="1">
        <f t="shared" si="7"/>
        <v>10453.5499694274</v>
      </c>
      <c r="AK9" s="1">
        <f t="shared" si="8"/>
        <v>3.0182418707999998</v>
      </c>
      <c r="AL9" s="1">
        <f t="shared" si="9"/>
        <v>290.09251033279998</v>
      </c>
      <c r="AM9" s="1">
        <f t="shared" si="10"/>
        <v>663.703414974</v>
      </c>
      <c r="AN9" s="1">
        <f t="shared" si="11"/>
        <v>2355.1572454000002</v>
      </c>
      <c r="AO9" s="1">
        <f t="shared" si="13"/>
        <v>4755.2073977999999</v>
      </c>
      <c r="AP9" s="1">
        <f t="shared" si="12"/>
        <v>8067.1788103775998</v>
      </c>
      <c r="AR9">
        <v>13063</v>
      </c>
      <c r="AS9" t="s">
        <v>181</v>
      </c>
      <c r="AT9" s="1">
        <v>3149.2155910000001</v>
      </c>
      <c r="AU9" t="b">
        <f t="shared" si="14"/>
        <v>1</v>
      </c>
    </row>
    <row r="10" spans="1:47" x14ac:dyDescent="0.25">
      <c r="A10" t="s">
        <v>182</v>
      </c>
      <c r="B10" t="s">
        <v>221</v>
      </c>
      <c r="C10" s="1">
        <f>VLOOKUP(TRIM($B10),NOx_GA!$A$4:$X$162,NOx_GA!C$1,FALSE)</f>
        <v>94.197149999999993</v>
      </c>
      <c r="D10" s="1">
        <f>VLOOKUP(TRIM($B10),NOx_GA!$A$4:$X$162,NOx_GA!D$1,FALSE)</f>
        <v>826.29505371000005</v>
      </c>
      <c r="E10" s="1">
        <f>VLOOKUP(TRIM($B10),NOx_GA!$A$4:$X$162,NOx_GA!E$1,FALSE)</f>
        <v>0</v>
      </c>
      <c r="F10" s="1">
        <f>VLOOKUP(TRIM($B10),NOx_GA!$A$4:$X$162,NOx_GA!F$1,FALSE)</f>
        <v>965.57350926000004</v>
      </c>
      <c r="G10" s="1">
        <f>VLOOKUP(TRIM($B10),NOx_GA!$A$4:$X$162,NOx_GA!G$1,FALSE)</f>
        <v>2571.0454138</v>
      </c>
      <c r="H10" s="1">
        <f>VLOOKUP(TRIM($B10),NOx_GA!$A$4:$X$162,NOx_GA!H$1,FALSE)</f>
        <v>0</v>
      </c>
      <c r="I10" s="1">
        <f>VLOOKUP(TRIM($B10),NOx_GA!$A$4:$X$162,NOx_GA!I$1,FALSE)</f>
        <v>8253.5129259999994</v>
      </c>
      <c r="J10" s="1">
        <f>VLOOKUP(TRIM($B10),NOx_GA!$A$4:$X$162,NOx_GA!J$1,FALSE)</f>
        <v>3162.2743395000002</v>
      </c>
      <c r="K10" s="1">
        <f>VLOOKUP(TRIM($B10),NOx_GA!$A$4:$X$162,NOx_GA!K$1,FALSE)</f>
        <v>0.1911302345</v>
      </c>
      <c r="L10" s="1">
        <f>VLOOKUP(TRIM($B10),NOx_GA!$A$4:$X$162,NOx_GA!L$1,FALSE)</f>
        <v>254.68551851999999</v>
      </c>
      <c r="M10" s="1">
        <f>VLOOKUP(TRIM($B10),NOx_GA!$A$4:$X$162,NOx_GA!M$1,FALSE)</f>
        <v>11.559068065</v>
      </c>
      <c r="N10" s="1">
        <f t="shared" si="0"/>
        <v>16045.136959089499</v>
      </c>
      <c r="O10" s="1">
        <f>VLOOKUP(TRIM($B10),NOx_GA!$A$4:$X$162,NOx_GA!N$1,FALSE)</f>
        <v>94.197149999999993</v>
      </c>
      <c r="P10" s="1">
        <f>VLOOKUP(TRIM($B10),NOx_GA!$A$4:$X$162,NOx_GA!O$1,FALSE)</f>
        <v>695.55760886999997</v>
      </c>
      <c r="Q10" s="1">
        <f>VLOOKUP(TRIM($B10),NOx_GA!$A$4:$X$162,NOx_GA!P$1,FALSE)</f>
        <v>0</v>
      </c>
      <c r="R10" s="1">
        <f>VLOOKUP(TRIM($B10),NOx_GA!$A$4:$X$162,NOx_GA!Q$1,FALSE)</f>
        <v>966.15311783000004</v>
      </c>
      <c r="S10" s="1">
        <f>VLOOKUP(TRIM($B10),NOx_GA!$A$4:$X$162,NOx_GA!R$1,FALSE)</f>
        <v>1695.2996960999999</v>
      </c>
      <c r="T10" s="1">
        <f>VLOOKUP(TRIM($B10),NOx_GA!$A$4:$X$162,NOx_GA!S$1,FALSE)</f>
        <v>0</v>
      </c>
      <c r="U10" s="1">
        <f>VLOOKUP(TRIM($B10),NOx_GA!$A$4:$X$162,NOx_GA!T$1,FALSE)</f>
        <v>4508.5236832999999</v>
      </c>
      <c r="V10" s="1">
        <f>VLOOKUP(TRIM($B10),NOx_GA!$A$4:$X$162,NOx_GA!U$1,FALSE)</f>
        <v>404.68004301000002</v>
      </c>
      <c r="W10" s="1">
        <f>VLOOKUP(TRIM($B10),NOx_GA!$A$4:$X$162,NOx_GA!V$1,FALSE)</f>
        <v>0.1911302345</v>
      </c>
      <c r="X10" s="1">
        <f>VLOOKUP(TRIM($B10),NOx_GA!$A$4:$X$162,NOx_GA!W$1,FALSE)</f>
        <v>210.97492699</v>
      </c>
      <c r="Y10" s="1">
        <f>VLOOKUP(TRIM($B10),NOx_GA!$A$4:$X$162,NOx_GA!X$1,FALSE)</f>
        <v>11.98523524</v>
      </c>
      <c r="Z10" s="1">
        <f t="shared" si="1"/>
        <v>8493.3654415744986</v>
      </c>
      <c r="AB10" s="1" t="str">
        <f>IF(ISNA(VLOOKUP($B10,Updated_EGU_Emissions!$A$26:$G$32,4,FALSE)),"0",VLOOKUP($B10,Updated_EGU_Emissions!$A$26:$G$32,4,FALSE))</f>
        <v>0</v>
      </c>
      <c r="AC10" s="1" t="str">
        <f>IF(ISNA(VLOOKUP($B10,Updated_EGU_Emissions!$A$26:$G$32,5,FALSE)),"0",VLOOKUP($B10,Updated_EGU_Emissions!$A$26:$G$32,5,FALSE))</f>
        <v>0</v>
      </c>
      <c r="AE10" s="1">
        <f t="shared" si="2"/>
        <v>0.1911302345</v>
      </c>
      <c r="AF10" s="1">
        <f t="shared" si="3"/>
        <v>977.13257732500006</v>
      </c>
      <c r="AG10" s="1">
        <f t="shared" si="4"/>
        <v>3397.3404675100001</v>
      </c>
      <c r="AH10" s="1">
        <f t="shared" si="5"/>
        <v>8253.5129259999994</v>
      </c>
      <c r="AI10" s="1">
        <f t="shared" si="6"/>
        <v>3416.9598580200004</v>
      </c>
      <c r="AJ10" s="1">
        <f t="shared" si="7"/>
        <v>16045.136959089499</v>
      </c>
      <c r="AK10" s="1">
        <f t="shared" si="8"/>
        <v>0.1911302345</v>
      </c>
      <c r="AL10" s="1">
        <f t="shared" si="9"/>
        <v>978.13835306999999</v>
      </c>
      <c r="AM10" s="1">
        <f t="shared" si="10"/>
        <v>2390.8573049699999</v>
      </c>
      <c r="AN10" s="1">
        <f t="shared" si="11"/>
        <v>4508.5236832999999</v>
      </c>
      <c r="AO10" s="1">
        <f t="shared" si="13"/>
        <v>615.65497000000005</v>
      </c>
      <c r="AP10" s="1">
        <f t="shared" si="12"/>
        <v>8493.3654415745004</v>
      </c>
      <c r="AR10">
        <v>13067</v>
      </c>
      <c r="AS10" t="s">
        <v>182</v>
      </c>
      <c r="AT10" s="1">
        <v>8170.3566430000001</v>
      </c>
      <c r="AU10" t="b">
        <f t="shared" si="14"/>
        <v>1</v>
      </c>
    </row>
    <row r="11" spans="1:47" x14ac:dyDescent="0.25">
      <c r="A11" t="s">
        <v>183</v>
      </c>
      <c r="B11" t="s">
        <v>222</v>
      </c>
      <c r="C11" s="1">
        <f>VLOOKUP(TRIM($B11),NOx_GA!$A$4:$X$162,NOx_GA!C$1,FALSE)</f>
        <v>137.07579000000001</v>
      </c>
      <c r="D11" s="1">
        <f>VLOOKUP(TRIM($B11),NOx_GA!$A$4:$X$162,NOx_GA!D$1,FALSE)</f>
        <v>263.86498719000002</v>
      </c>
      <c r="E11" s="1">
        <f>VLOOKUP(TRIM($B11),NOx_GA!$A$4:$X$162,NOx_GA!E$1,FALSE)</f>
        <v>0</v>
      </c>
      <c r="F11" s="1">
        <f>VLOOKUP(TRIM($B11),NOx_GA!$A$4:$X$162,NOx_GA!F$1,FALSE)</f>
        <v>159.63632140000001</v>
      </c>
      <c r="G11" s="1">
        <f>VLOOKUP(TRIM($B11),NOx_GA!$A$4:$X$162,NOx_GA!G$1,FALSE)</f>
        <v>486.54873253</v>
      </c>
      <c r="H11" s="1">
        <f>VLOOKUP(TRIM($B11),NOx_GA!$A$4:$X$162,NOx_GA!H$1,FALSE)</f>
        <v>0</v>
      </c>
      <c r="I11" s="1">
        <f>VLOOKUP(TRIM($B11),NOx_GA!$A$4:$X$162,NOx_GA!I$1,FALSE)</f>
        <v>2575.2540038000002</v>
      </c>
      <c r="J11" s="1">
        <f>VLOOKUP(TRIM($B11),NOx_GA!$A$4:$X$162,NOx_GA!J$1,FALSE)</f>
        <v>6756.2768959000005</v>
      </c>
      <c r="K11" s="1">
        <f>VLOOKUP(TRIM($B11),NOx_GA!$A$4:$X$162,NOx_GA!K$1,FALSE)</f>
        <v>59.855849042999999</v>
      </c>
      <c r="L11" s="1">
        <f>VLOOKUP(TRIM($B11),NOx_GA!$A$4:$X$162,NOx_GA!L$1,FALSE)</f>
        <v>32.927710218999998</v>
      </c>
      <c r="M11" s="1">
        <f>VLOOKUP(TRIM($B11),NOx_GA!$A$4:$X$162,NOx_GA!M$1,FALSE)</f>
        <v>1.9301431472999999</v>
      </c>
      <c r="N11" s="1">
        <f t="shared" si="0"/>
        <v>10336.294643229301</v>
      </c>
      <c r="O11" s="1">
        <f>VLOOKUP(TRIM($B11),NOx_GA!$A$4:$X$162,NOx_GA!N$1,FALSE)</f>
        <v>137.07579000000001</v>
      </c>
      <c r="P11" s="1">
        <f>VLOOKUP(TRIM($B11),NOx_GA!$A$4:$X$162,NOx_GA!O$1,FALSE)</f>
        <v>221.67010525000001</v>
      </c>
      <c r="Q11" s="1">
        <f>VLOOKUP(TRIM($B11),NOx_GA!$A$4:$X$162,NOx_GA!P$1,FALSE)</f>
        <v>0</v>
      </c>
      <c r="R11" s="1">
        <f>VLOOKUP(TRIM($B11),NOx_GA!$A$4:$X$162,NOx_GA!Q$1,FALSE)</f>
        <v>159.16039556999999</v>
      </c>
      <c r="S11" s="1">
        <f>VLOOKUP(TRIM($B11),NOx_GA!$A$4:$X$162,NOx_GA!R$1,FALSE)</f>
        <v>306.74018482999998</v>
      </c>
      <c r="T11" s="1">
        <f>VLOOKUP(TRIM($B11),NOx_GA!$A$4:$X$162,NOx_GA!S$1,FALSE)</f>
        <v>0</v>
      </c>
      <c r="U11" s="1">
        <f>VLOOKUP(TRIM($B11),NOx_GA!$A$4:$X$162,NOx_GA!T$1,FALSE)</f>
        <v>1499.5830278999999</v>
      </c>
      <c r="V11" s="1">
        <f>VLOOKUP(TRIM($B11),NOx_GA!$A$4:$X$162,NOx_GA!U$1,FALSE)</f>
        <v>0</v>
      </c>
      <c r="W11" s="1">
        <f>VLOOKUP(TRIM($B11),NOx_GA!$A$4:$X$162,NOx_GA!V$1,FALSE)</f>
        <v>59.855849042999999</v>
      </c>
      <c r="X11" s="1">
        <f>VLOOKUP(TRIM($B11),NOx_GA!$A$4:$X$162,NOx_GA!W$1,FALSE)</f>
        <v>33.158106893999999</v>
      </c>
      <c r="Y11" s="1">
        <f>VLOOKUP(TRIM($B11),NOx_GA!$A$4:$X$162,NOx_GA!X$1,FALSE)</f>
        <v>2.0027802898</v>
      </c>
      <c r="Z11" s="1">
        <f t="shared" si="1"/>
        <v>2282.1704497767996</v>
      </c>
      <c r="AB11" s="1">
        <f>IF(ISNA(VLOOKUP($B11,Updated_EGU_Emissions!$A$26:$G$32,4,FALSE)),"0",VLOOKUP($B11,Updated_EGU_Emissions!$A$26:$G$32,4,FALSE))</f>
        <v>0</v>
      </c>
      <c r="AC11" s="1">
        <f>IF(ISNA(VLOOKUP($B11,Updated_EGU_Emissions!$A$26:$G$32,5,FALSE)),"0",VLOOKUP($B11,Updated_EGU_Emissions!$A$26:$G$32,5,FALSE))</f>
        <v>1181.9429999999998</v>
      </c>
      <c r="AE11" s="1">
        <f t="shared" si="2"/>
        <v>59.855849042999999</v>
      </c>
      <c r="AF11" s="1">
        <f t="shared" si="3"/>
        <v>161.5664645473</v>
      </c>
      <c r="AG11" s="1">
        <f t="shared" si="4"/>
        <v>750.41371972000002</v>
      </c>
      <c r="AH11" s="1">
        <f t="shared" si="5"/>
        <v>2575.2540038000002</v>
      </c>
      <c r="AI11" s="1">
        <f t="shared" si="6"/>
        <v>6789.2046061190003</v>
      </c>
      <c r="AJ11" s="1">
        <f t="shared" si="7"/>
        <v>10336.294643229301</v>
      </c>
      <c r="AK11" s="1">
        <f t="shared" si="8"/>
        <v>59.855849042999999</v>
      </c>
      <c r="AL11" s="1">
        <f t="shared" si="9"/>
        <v>161.16317585979999</v>
      </c>
      <c r="AM11" s="1">
        <f t="shared" si="10"/>
        <v>528.41029007999998</v>
      </c>
      <c r="AN11" s="1">
        <f t="shared" si="11"/>
        <v>1499.5830278999999</v>
      </c>
      <c r="AO11" s="1">
        <f t="shared" si="13"/>
        <v>1215.1011068939997</v>
      </c>
      <c r="AP11" s="1">
        <f t="shared" si="12"/>
        <v>3464.1134497767998</v>
      </c>
      <c r="AR11">
        <v>13077</v>
      </c>
      <c r="AS11" t="s">
        <v>183</v>
      </c>
      <c r="AT11" s="1">
        <v>2247.9335609999998</v>
      </c>
      <c r="AU11" t="b">
        <f t="shared" si="14"/>
        <v>1</v>
      </c>
    </row>
    <row r="12" spans="1:47" x14ac:dyDescent="0.25">
      <c r="A12" t="s">
        <v>184</v>
      </c>
      <c r="B12" t="s">
        <v>223</v>
      </c>
      <c r="C12" s="1">
        <f>VLOOKUP(TRIM($B12),NOx_GA!$A$4:$X$162,NOx_GA!C$1,FALSE)</f>
        <v>47.238010000000003</v>
      </c>
      <c r="D12" s="1">
        <f>VLOOKUP(TRIM($B12),NOx_GA!$A$4:$X$162,NOx_GA!D$1,FALSE)</f>
        <v>0</v>
      </c>
      <c r="E12" s="1">
        <f>VLOOKUP(TRIM($B12),NOx_GA!$A$4:$X$162,NOx_GA!E$1,FALSE)</f>
        <v>0</v>
      </c>
      <c r="F12" s="1">
        <f>VLOOKUP(TRIM($B12),NOx_GA!$A$4:$X$162,NOx_GA!F$1,FALSE)</f>
        <v>29.046851138000001</v>
      </c>
      <c r="G12" s="1">
        <f>VLOOKUP(TRIM($B12),NOx_GA!$A$4:$X$162,NOx_GA!G$1,FALSE)</f>
        <v>127.09994082999999</v>
      </c>
      <c r="H12" s="1">
        <f>VLOOKUP(TRIM($B12),NOx_GA!$A$4:$X$162,NOx_GA!H$1,FALSE)</f>
        <v>0</v>
      </c>
      <c r="I12" s="1">
        <f>VLOOKUP(TRIM($B12),NOx_GA!$A$4:$X$162,NOx_GA!I$1,FALSE)</f>
        <v>535.35602628000004</v>
      </c>
      <c r="J12" s="1">
        <f>VLOOKUP(TRIM($B12),NOx_GA!$A$4:$X$162,NOx_GA!J$1,FALSE)</f>
        <v>0</v>
      </c>
      <c r="K12" s="1">
        <f>VLOOKUP(TRIM($B12),NOx_GA!$A$4:$X$162,NOx_GA!K$1,FALSE)</f>
        <v>9.8649397373000003</v>
      </c>
      <c r="L12" s="1">
        <f>VLOOKUP(TRIM($B12),NOx_GA!$A$4:$X$162,NOx_GA!L$1,FALSE)</f>
        <v>3.8796513000000001E-3</v>
      </c>
      <c r="M12" s="1">
        <f>VLOOKUP(TRIM($B12),NOx_GA!$A$4:$X$162,NOx_GA!M$1,FALSE)</f>
        <v>0.41014452829999998</v>
      </c>
      <c r="N12" s="1">
        <f t="shared" si="0"/>
        <v>701.78178216490005</v>
      </c>
      <c r="O12" s="1">
        <f>VLOOKUP(TRIM($B12),NOx_GA!$A$4:$X$162,NOx_GA!N$1,FALSE)</f>
        <v>47.238010000000003</v>
      </c>
      <c r="P12" s="1">
        <f>VLOOKUP(TRIM($B12),NOx_GA!$A$4:$X$162,NOx_GA!O$1,FALSE)</f>
        <v>0</v>
      </c>
      <c r="Q12" s="1">
        <f>VLOOKUP(TRIM($B12),NOx_GA!$A$4:$X$162,NOx_GA!P$1,FALSE)</f>
        <v>0</v>
      </c>
      <c r="R12" s="1">
        <f>VLOOKUP(TRIM($B12),NOx_GA!$A$4:$X$162,NOx_GA!Q$1,FALSE)</f>
        <v>29.10012227</v>
      </c>
      <c r="S12" s="1">
        <f>VLOOKUP(TRIM($B12),NOx_GA!$A$4:$X$162,NOx_GA!R$1,FALSE)</f>
        <v>83.155467936999997</v>
      </c>
      <c r="T12" s="1">
        <f>VLOOKUP(TRIM($B12),NOx_GA!$A$4:$X$162,NOx_GA!S$1,FALSE)</f>
        <v>0</v>
      </c>
      <c r="U12" s="1">
        <f>VLOOKUP(TRIM($B12),NOx_GA!$A$4:$X$162,NOx_GA!T$1,FALSE)</f>
        <v>273.25480708999999</v>
      </c>
      <c r="V12" s="1">
        <f>VLOOKUP(TRIM($B12),NOx_GA!$A$4:$X$162,NOx_GA!U$1,FALSE)</f>
        <v>0</v>
      </c>
      <c r="W12" s="1">
        <f>VLOOKUP(TRIM($B12),NOx_GA!$A$4:$X$162,NOx_GA!V$1,FALSE)</f>
        <v>9.8649397373000003</v>
      </c>
      <c r="X12" s="1">
        <f>VLOOKUP(TRIM($B12),NOx_GA!$A$4:$X$162,NOx_GA!W$1,FALSE)</f>
        <v>3.6760948999999998E-3</v>
      </c>
      <c r="Y12" s="1">
        <f>VLOOKUP(TRIM($B12),NOx_GA!$A$4:$X$162,NOx_GA!X$1,FALSE)</f>
        <v>0.42527788960000001</v>
      </c>
      <c r="Z12" s="1">
        <f t="shared" si="1"/>
        <v>395.80429101880003</v>
      </c>
      <c r="AB12" s="1" t="str">
        <f>IF(ISNA(VLOOKUP($B12,Updated_EGU_Emissions!$A$26:$G$32,4,FALSE)),"0",VLOOKUP($B12,Updated_EGU_Emissions!$A$26:$G$32,4,FALSE))</f>
        <v>0</v>
      </c>
      <c r="AC12" s="1" t="str">
        <f>IF(ISNA(VLOOKUP($B12,Updated_EGU_Emissions!$A$26:$G$32,5,FALSE)),"0",VLOOKUP($B12,Updated_EGU_Emissions!$A$26:$G$32,5,FALSE))</f>
        <v>0</v>
      </c>
      <c r="AE12" s="1">
        <f t="shared" si="2"/>
        <v>9.8649397373000003</v>
      </c>
      <c r="AF12" s="1">
        <f t="shared" si="3"/>
        <v>29.456995666299999</v>
      </c>
      <c r="AG12" s="1">
        <f t="shared" si="4"/>
        <v>127.09994082999999</v>
      </c>
      <c r="AH12" s="1">
        <f t="shared" si="5"/>
        <v>535.35602628000004</v>
      </c>
      <c r="AI12" s="1">
        <f t="shared" si="6"/>
        <v>3.8796513000000001E-3</v>
      </c>
      <c r="AJ12" s="1">
        <f t="shared" si="7"/>
        <v>701.78178216490005</v>
      </c>
      <c r="AK12" s="1">
        <f t="shared" si="8"/>
        <v>9.8649397373000003</v>
      </c>
      <c r="AL12" s="1">
        <f t="shared" si="9"/>
        <v>29.5254001596</v>
      </c>
      <c r="AM12" s="1">
        <f t="shared" si="10"/>
        <v>83.155467936999997</v>
      </c>
      <c r="AN12" s="1">
        <f t="shared" si="11"/>
        <v>273.25480708999999</v>
      </c>
      <c r="AO12" s="1">
        <f t="shared" si="13"/>
        <v>3.6760948999999998E-3</v>
      </c>
      <c r="AP12" s="1">
        <f t="shared" si="12"/>
        <v>395.80429101879997</v>
      </c>
      <c r="AR12">
        <v>13085</v>
      </c>
      <c r="AS12" t="s">
        <v>184</v>
      </c>
      <c r="AT12" s="1">
        <v>490.03546849999998</v>
      </c>
      <c r="AU12" t="b">
        <f t="shared" si="14"/>
        <v>1</v>
      </c>
    </row>
    <row r="13" spans="1:47" x14ac:dyDescent="0.25">
      <c r="A13" t="s">
        <v>185</v>
      </c>
      <c r="B13" t="s">
        <v>224</v>
      </c>
      <c r="C13" s="1">
        <f>VLOOKUP(TRIM($B13),NOx_GA!$A$4:$X$162,NOx_GA!C$1,FALSE)</f>
        <v>70.811369999999997</v>
      </c>
      <c r="D13" s="1">
        <f>VLOOKUP(TRIM($B13),NOx_GA!$A$4:$X$162,NOx_GA!D$1,FALSE)</f>
        <v>278.80929666999998</v>
      </c>
      <c r="E13" s="1">
        <f>VLOOKUP(TRIM($B13),NOx_GA!$A$4:$X$162,NOx_GA!E$1,FALSE)</f>
        <v>0</v>
      </c>
      <c r="F13" s="1">
        <f>VLOOKUP(TRIM($B13),NOx_GA!$A$4:$X$162,NOx_GA!F$1,FALSE)</f>
        <v>936.65397906999999</v>
      </c>
      <c r="G13" s="1">
        <f>VLOOKUP(TRIM($B13),NOx_GA!$A$4:$X$162,NOx_GA!G$1,FALSE)</f>
        <v>1943.9637385999999</v>
      </c>
      <c r="H13" s="1">
        <f>VLOOKUP(TRIM($B13),NOx_GA!$A$4:$X$162,NOx_GA!H$1,FALSE)</f>
        <v>0</v>
      </c>
      <c r="I13" s="1">
        <f>VLOOKUP(TRIM($B13),NOx_GA!$A$4:$X$162,NOx_GA!I$1,FALSE)</f>
        <v>11034.178147000001</v>
      </c>
      <c r="J13" s="1">
        <f>VLOOKUP(TRIM($B13),NOx_GA!$A$4:$X$162,NOx_GA!J$1,FALSE)</f>
        <v>0</v>
      </c>
      <c r="K13" s="1">
        <f>VLOOKUP(TRIM($B13),NOx_GA!$A$4:$X$162,NOx_GA!K$1,FALSE)</f>
        <v>2.35751921E-2</v>
      </c>
      <c r="L13" s="1">
        <f>VLOOKUP(TRIM($B13),NOx_GA!$A$4:$X$162,NOx_GA!L$1,FALSE)</f>
        <v>227.32455418000001</v>
      </c>
      <c r="M13" s="1">
        <f>VLOOKUP(TRIM($B13),NOx_GA!$A$4:$X$162,NOx_GA!M$1,FALSE)</f>
        <v>12.141279105000001</v>
      </c>
      <c r="N13" s="1">
        <f t="shared" si="0"/>
        <v>14433.094569817104</v>
      </c>
      <c r="O13" s="1">
        <f>VLOOKUP(TRIM($B13),NOx_GA!$A$4:$X$162,NOx_GA!N$1,FALSE)</f>
        <v>70.811369999999997</v>
      </c>
      <c r="P13" s="1">
        <f>VLOOKUP(TRIM($B13),NOx_GA!$A$4:$X$162,NOx_GA!O$1,FALSE)</f>
        <v>234.82328522</v>
      </c>
      <c r="Q13" s="1">
        <f>VLOOKUP(TRIM($B13),NOx_GA!$A$4:$X$162,NOx_GA!P$1,FALSE)</f>
        <v>0</v>
      </c>
      <c r="R13" s="1">
        <f>VLOOKUP(TRIM($B13),NOx_GA!$A$4:$X$162,NOx_GA!Q$1,FALSE)</f>
        <v>937.30545874999996</v>
      </c>
      <c r="S13" s="1">
        <f>VLOOKUP(TRIM($B13),NOx_GA!$A$4:$X$162,NOx_GA!R$1,FALSE)</f>
        <v>1261.0704109000001</v>
      </c>
      <c r="T13" s="1">
        <f>VLOOKUP(TRIM($B13),NOx_GA!$A$4:$X$162,NOx_GA!S$1,FALSE)</f>
        <v>0</v>
      </c>
      <c r="U13" s="1">
        <f>VLOOKUP(TRIM($B13),NOx_GA!$A$4:$X$162,NOx_GA!T$1,FALSE)</f>
        <v>5643.9995460999999</v>
      </c>
      <c r="V13" s="1">
        <f>VLOOKUP(TRIM($B13),NOx_GA!$A$4:$X$162,NOx_GA!U$1,FALSE)</f>
        <v>0</v>
      </c>
      <c r="W13" s="1">
        <f>VLOOKUP(TRIM($B13),NOx_GA!$A$4:$X$162,NOx_GA!V$1,FALSE)</f>
        <v>2.35751921E-2</v>
      </c>
      <c r="X13" s="1">
        <f>VLOOKUP(TRIM($B13),NOx_GA!$A$4:$X$162,NOx_GA!W$1,FALSE)</f>
        <v>216.92263609</v>
      </c>
      <c r="Y13" s="1">
        <f>VLOOKUP(TRIM($B13),NOx_GA!$A$4:$X$162,NOx_GA!X$1,FALSE)</f>
        <v>12.598297973999999</v>
      </c>
      <c r="Z13" s="1">
        <f t="shared" si="1"/>
        <v>8306.7432102260991</v>
      </c>
      <c r="AB13" s="1" t="str">
        <f>IF(ISNA(VLOOKUP($B13,Updated_EGU_Emissions!$A$26:$G$32,4,FALSE)),"0",VLOOKUP($B13,Updated_EGU_Emissions!$A$26:$G$32,4,FALSE))</f>
        <v>0</v>
      </c>
      <c r="AC13" s="1" t="str">
        <f>IF(ISNA(VLOOKUP($B13,Updated_EGU_Emissions!$A$26:$G$32,5,FALSE)),"0",VLOOKUP($B13,Updated_EGU_Emissions!$A$26:$G$32,5,FALSE))</f>
        <v>0</v>
      </c>
      <c r="AE13" s="1">
        <f t="shared" si="2"/>
        <v>2.35751921E-2</v>
      </c>
      <c r="AF13" s="1">
        <f t="shared" si="3"/>
        <v>948.79525817499996</v>
      </c>
      <c r="AG13" s="1">
        <f t="shared" si="4"/>
        <v>2222.77303527</v>
      </c>
      <c r="AH13" s="1">
        <f t="shared" si="5"/>
        <v>11034.178147000001</v>
      </c>
      <c r="AI13" s="1">
        <f t="shared" si="6"/>
        <v>227.32455418000001</v>
      </c>
      <c r="AJ13" s="1">
        <f t="shared" si="7"/>
        <v>14433.094569817102</v>
      </c>
      <c r="AK13" s="1">
        <f t="shared" si="8"/>
        <v>2.35751921E-2</v>
      </c>
      <c r="AL13" s="1">
        <f t="shared" si="9"/>
        <v>949.903756724</v>
      </c>
      <c r="AM13" s="1">
        <f t="shared" si="10"/>
        <v>1495.8936961200002</v>
      </c>
      <c r="AN13" s="1">
        <f t="shared" si="11"/>
        <v>5643.9995460999999</v>
      </c>
      <c r="AO13" s="1">
        <f t="shared" si="13"/>
        <v>216.92263609</v>
      </c>
      <c r="AP13" s="1">
        <f t="shared" si="12"/>
        <v>8306.7432102260991</v>
      </c>
      <c r="AR13">
        <v>13089</v>
      </c>
      <c r="AS13" t="s">
        <v>185</v>
      </c>
      <c r="AT13" s="1">
        <v>8126.6586900000002</v>
      </c>
      <c r="AU13" t="b">
        <f t="shared" si="14"/>
        <v>1</v>
      </c>
    </row>
    <row r="14" spans="1:47" x14ac:dyDescent="0.25">
      <c r="A14" t="s">
        <v>186</v>
      </c>
      <c r="B14" t="s">
        <v>225</v>
      </c>
      <c r="C14" s="1">
        <f>VLOOKUP(TRIM($B14),NOx_GA!$A$4:$X$162,NOx_GA!C$1,FALSE)</f>
        <v>69.952389999999994</v>
      </c>
      <c r="D14" s="1">
        <f>VLOOKUP(TRIM($B14),NOx_GA!$A$4:$X$162,NOx_GA!D$1,FALSE)</f>
        <v>108.12250295</v>
      </c>
      <c r="E14" s="1">
        <f>VLOOKUP(TRIM($B14),NOx_GA!$A$4:$X$162,NOx_GA!E$1,FALSE)</f>
        <v>0</v>
      </c>
      <c r="F14" s="1">
        <f>VLOOKUP(TRIM($B14),NOx_GA!$A$4:$X$162,NOx_GA!F$1,FALSE)</f>
        <v>123.06846495000001</v>
      </c>
      <c r="G14" s="1">
        <f>VLOOKUP(TRIM($B14),NOx_GA!$A$4:$X$162,NOx_GA!G$1,FALSE)</f>
        <v>374.22678504999999</v>
      </c>
      <c r="H14" s="1">
        <f>VLOOKUP(TRIM($B14),NOx_GA!$A$4:$X$162,NOx_GA!H$1,FALSE)</f>
        <v>0</v>
      </c>
      <c r="I14" s="1">
        <f>VLOOKUP(TRIM($B14),NOx_GA!$A$4:$X$162,NOx_GA!I$1,FALSE)</f>
        <v>2323.3402092000001</v>
      </c>
      <c r="J14" s="1">
        <f>VLOOKUP(TRIM($B14),NOx_GA!$A$4:$X$162,NOx_GA!J$1,FALSE)</f>
        <v>0</v>
      </c>
      <c r="K14" s="1">
        <f>VLOOKUP(TRIM($B14),NOx_GA!$A$4:$X$162,NOx_GA!K$1,FALSE)</f>
        <v>4.4042935669999999</v>
      </c>
      <c r="L14" s="1">
        <f>VLOOKUP(TRIM($B14),NOx_GA!$A$4:$X$162,NOx_GA!L$1,FALSE)</f>
        <v>3.4424035399999997E-2</v>
      </c>
      <c r="M14" s="1">
        <f>VLOOKUP(TRIM($B14),NOx_GA!$A$4:$X$162,NOx_GA!M$1,FALSE)</f>
        <v>2.0334390387000001</v>
      </c>
      <c r="N14" s="1">
        <f t="shared" si="0"/>
        <v>2935.2301187911003</v>
      </c>
      <c r="O14" s="1">
        <f>VLOOKUP(TRIM($B14),NOx_GA!$A$4:$X$162,NOx_GA!N$1,FALSE)</f>
        <v>69.952389999999994</v>
      </c>
      <c r="P14" s="1">
        <f>VLOOKUP(TRIM($B14),NOx_GA!$A$4:$X$162,NOx_GA!O$1,FALSE)</f>
        <v>90.832070504000001</v>
      </c>
      <c r="Q14" s="1">
        <f>VLOOKUP(TRIM($B14),NOx_GA!$A$4:$X$162,NOx_GA!P$1,FALSE)</f>
        <v>0</v>
      </c>
      <c r="R14" s="1">
        <f>VLOOKUP(TRIM($B14),NOx_GA!$A$4:$X$162,NOx_GA!Q$1,FALSE)</f>
        <v>123.18064656999999</v>
      </c>
      <c r="S14" s="1">
        <f>VLOOKUP(TRIM($B14),NOx_GA!$A$4:$X$162,NOx_GA!R$1,FALSE)</f>
        <v>237.49089463000001</v>
      </c>
      <c r="T14" s="1">
        <f>VLOOKUP(TRIM($B14),NOx_GA!$A$4:$X$162,NOx_GA!S$1,FALSE)</f>
        <v>0</v>
      </c>
      <c r="U14" s="1">
        <f>VLOOKUP(TRIM($B14),NOx_GA!$A$4:$X$162,NOx_GA!T$1,FALSE)</f>
        <v>1235.7163680000001</v>
      </c>
      <c r="V14" s="1">
        <f>VLOOKUP(TRIM($B14),NOx_GA!$A$4:$X$162,NOx_GA!U$1,FALSE)</f>
        <v>0</v>
      </c>
      <c r="W14" s="1">
        <f>VLOOKUP(TRIM($B14),NOx_GA!$A$4:$X$162,NOx_GA!V$1,FALSE)</f>
        <v>4.4042935669999999</v>
      </c>
      <c r="X14" s="1">
        <f>VLOOKUP(TRIM($B14),NOx_GA!$A$4:$X$162,NOx_GA!W$1,FALSE)</f>
        <v>3.2620767000000002E-2</v>
      </c>
      <c r="Y14" s="1">
        <f>VLOOKUP(TRIM($B14),NOx_GA!$A$4:$X$162,NOx_GA!X$1,FALSE)</f>
        <v>2.1085322826000001</v>
      </c>
      <c r="Z14" s="1">
        <f t="shared" si="1"/>
        <v>1693.7654263206002</v>
      </c>
      <c r="AB14" s="1" t="str">
        <f>IF(ISNA(VLOOKUP($B14,Updated_EGU_Emissions!$A$26:$G$32,4,FALSE)),"0",VLOOKUP($B14,Updated_EGU_Emissions!$A$26:$G$32,4,FALSE))</f>
        <v>0</v>
      </c>
      <c r="AC14" s="1" t="str">
        <f>IF(ISNA(VLOOKUP($B14,Updated_EGU_Emissions!$A$26:$G$32,5,FALSE)),"0",VLOOKUP($B14,Updated_EGU_Emissions!$A$26:$G$32,5,FALSE))</f>
        <v>0</v>
      </c>
      <c r="AE14" s="1">
        <f t="shared" si="2"/>
        <v>4.4042935669999999</v>
      </c>
      <c r="AF14" s="1">
        <f t="shared" si="3"/>
        <v>125.1019039887</v>
      </c>
      <c r="AG14" s="1">
        <f t="shared" si="4"/>
        <v>482.349288</v>
      </c>
      <c r="AH14" s="1">
        <f t="shared" si="5"/>
        <v>2323.3402092000001</v>
      </c>
      <c r="AI14" s="1">
        <f t="shared" si="6"/>
        <v>3.4424035399999997E-2</v>
      </c>
      <c r="AJ14" s="1">
        <f t="shared" si="7"/>
        <v>2935.2301187911003</v>
      </c>
      <c r="AK14" s="1">
        <f t="shared" si="8"/>
        <v>4.4042935669999999</v>
      </c>
      <c r="AL14" s="1">
        <f t="shared" si="9"/>
        <v>125.28917885259999</v>
      </c>
      <c r="AM14" s="1">
        <f t="shared" si="10"/>
        <v>328.32296513400001</v>
      </c>
      <c r="AN14" s="1">
        <f t="shared" si="11"/>
        <v>1235.7163680000001</v>
      </c>
      <c r="AO14" s="1">
        <f t="shared" si="13"/>
        <v>3.2620767000000002E-2</v>
      </c>
      <c r="AP14" s="1">
        <f t="shared" si="12"/>
        <v>1693.7654263206</v>
      </c>
      <c r="AR14">
        <v>13097</v>
      </c>
      <c r="AS14" t="s">
        <v>186</v>
      </c>
      <c r="AT14" s="1">
        <v>1947.810444</v>
      </c>
      <c r="AU14" t="b">
        <f t="shared" si="14"/>
        <v>1</v>
      </c>
    </row>
    <row r="15" spans="1:47" x14ac:dyDescent="0.25">
      <c r="A15" t="s">
        <v>187</v>
      </c>
      <c r="B15" t="s">
        <v>226</v>
      </c>
      <c r="C15" s="1">
        <f>VLOOKUP(TRIM($B15),NOx_GA!$A$4:$X$162,NOx_GA!C$1,FALSE)</f>
        <v>76.932169999999999</v>
      </c>
      <c r="D15" s="1">
        <f>VLOOKUP(TRIM($B15),NOx_GA!$A$4:$X$162,NOx_GA!D$1,FALSE)</f>
        <v>117.85346085</v>
      </c>
      <c r="E15" s="1">
        <f>VLOOKUP(TRIM($B15),NOx_GA!$A$4:$X$162,NOx_GA!E$1,FALSE)</f>
        <v>0</v>
      </c>
      <c r="F15" s="1">
        <f>VLOOKUP(TRIM($B15),NOx_GA!$A$4:$X$162,NOx_GA!F$1,FALSE)</f>
        <v>128.19340932</v>
      </c>
      <c r="G15" s="1">
        <f>VLOOKUP(TRIM($B15),NOx_GA!$A$4:$X$162,NOx_GA!G$1,FALSE)</f>
        <v>478.92960353000001</v>
      </c>
      <c r="H15" s="1">
        <f>VLOOKUP(TRIM($B15),NOx_GA!$A$4:$X$162,NOx_GA!H$1,FALSE)</f>
        <v>0</v>
      </c>
      <c r="I15" s="1">
        <f>VLOOKUP(TRIM($B15),NOx_GA!$A$4:$X$162,NOx_GA!I$1,FALSE)</f>
        <v>1394.6446347000001</v>
      </c>
      <c r="J15" s="1">
        <f>VLOOKUP(TRIM($B15),NOx_GA!$A$4:$X$162,NOx_GA!J$1,FALSE)</f>
        <v>0</v>
      </c>
      <c r="K15" s="1">
        <f>VLOOKUP(TRIM($B15),NOx_GA!$A$4:$X$162,NOx_GA!K$1,FALSE)</f>
        <v>0.95794101870000004</v>
      </c>
      <c r="L15" s="1">
        <f>VLOOKUP(TRIM($B15),NOx_GA!$A$4:$X$162,NOx_GA!L$1,FALSE)</f>
        <v>10.068685898</v>
      </c>
      <c r="M15" s="1">
        <f>VLOOKUP(TRIM($B15),NOx_GA!$A$4:$X$162,NOx_GA!M$1,FALSE)</f>
        <v>1.7289678217</v>
      </c>
      <c r="N15" s="1">
        <f t="shared" si="0"/>
        <v>2132.3767031383995</v>
      </c>
      <c r="O15" s="1">
        <f>VLOOKUP(TRIM($B15),NOx_GA!$A$4:$X$162,NOx_GA!N$1,FALSE)</f>
        <v>76.932169999999999</v>
      </c>
      <c r="P15" s="1">
        <f>VLOOKUP(TRIM($B15),NOx_GA!$A$4:$X$162,NOx_GA!O$1,FALSE)</f>
        <v>99.006485269999999</v>
      </c>
      <c r="Q15" s="1">
        <f>VLOOKUP(TRIM($B15),NOx_GA!$A$4:$X$162,NOx_GA!P$1,FALSE)</f>
        <v>0</v>
      </c>
      <c r="R15" s="1">
        <f>VLOOKUP(TRIM($B15),NOx_GA!$A$4:$X$162,NOx_GA!Q$1,FALSE)</f>
        <v>128.31852358</v>
      </c>
      <c r="S15" s="1">
        <f>VLOOKUP(TRIM($B15),NOx_GA!$A$4:$X$162,NOx_GA!R$1,FALSE)</f>
        <v>313.20929921999999</v>
      </c>
      <c r="T15" s="1">
        <f>VLOOKUP(TRIM($B15),NOx_GA!$A$4:$X$162,NOx_GA!S$1,FALSE)</f>
        <v>0</v>
      </c>
      <c r="U15" s="1">
        <f>VLOOKUP(TRIM($B15),NOx_GA!$A$4:$X$162,NOx_GA!T$1,FALSE)</f>
        <v>718.83056733000001</v>
      </c>
      <c r="V15" s="1">
        <f>VLOOKUP(TRIM($B15),NOx_GA!$A$4:$X$162,NOx_GA!U$1,FALSE)</f>
        <v>0</v>
      </c>
      <c r="W15" s="1">
        <f>VLOOKUP(TRIM($B15),NOx_GA!$A$4:$X$162,NOx_GA!V$1,FALSE)</f>
        <v>0.95794101870000004</v>
      </c>
      <c r="X15" s="1">
        <f>VLOOKUP(TRIM($B15),NOx_GA!$A$4:$X$162,NOx_GA!W$1,FALSE)</f>
        <v>11.432616613</v>
      </c>
      <c r="Y15" s="1">
        <f>VLOOKUP(TRIM($B15),NOx_GA!$A$4:$X$162,NOx_GA!X$1,FALSE)</f>
        <v>1.7899876216999999</v>
      </c>
      <c r="Z15" s="1">
        <f t="shared" si="1"/>
        <v>1273.5454206534</v>
      </c>
      <c r="AB15" s="1" t="str">
        <f>IF(ISNA(VLOOKUP($B15,Updated_EGU_Emissions!$A$26:$G$32,4,FALSE)),"0",VLOOKUP($B15,Updated_EGU_Emissions!$A$26:$G$32,4,FALSE))</f>
        <v>0</v>
      </c>
      <c r="AC15" s="1" t="str">
        <f>IF(ISNA(VLOOKUP($B15,Updated_EGU_Emissions!$A$26:$G$32,5,FALSE)),"0",VLOOKUP($B15,Updated_EGU_Emissions!$A$26:$G$32,5,FALSE))</f>
        <v>0</v>
      </c>
      <c r="AE15" s="1">
        <f t="shared" si="2"/>
        <v>0.95794101870000004</v>
      </c>
      <c r="AF15" s="1">
        <f t="shared" si="3"/>
        <v>129.9223771417</v>
      </c>
      <c r="AG15" s="1">
        <f t="shared" si="4"/>
        <v>596.78306438000004</v>
      </c>
      <c r="AH15" s="1">
        <f t="shared" si="5"/>
        <v>1394.6446347000001</v>
      </c>
      <c r="AI15" s="1">
        <f t="shared" si="6"/>
        <v>10.068685898</v>
      </c>
      <c r="AJ15" s="1">
        <f t="shared" si="7"/>
        <v>2132.3767031384</v>
      </c>
      <c r="AK15" s="1">
        <f t="shared" si="8"/>
        <v>0.95794101870000004</v>
      </c>
      <c r="AL15" s="1">
        <f t="shared" si="9"/>
        <v>130.1085112017</v>
      </c>
      <c r="AM15" s="1">
        <f t="shared" si="10"/>
        <v>412.21578448999998</v>
      </c>
      <c r="AN15" s="1">
        <f t="shared" si="11"/>
        <v>718.83056733000001</v>
      </c>
      <c r="AO15" s="1">
        <f t="shared" si="13"/>
        <v>11.432616613</v>
      </c>
      <c r="AP15" s="1">
        <f t="shared" si="12"/>
        <v>1273.5454206534</v>
      </c>
      <c r="AR15">
        <v>13113</v>
      </c>
      <c r="AS15" t="s">
        <v>187</v>
      </c>
      <c r="AT15" s="1">
        <v>975.7989192</v>
      </c>
      <c r="AU15" t="b">
        <f t="shared" si="14"/>
        <v>1</v>
      </c>
    </row>
    <row r="16" spans="1:47" x14ac:dyDescent="0.25">
      <c r="A16" t="s">
        <v>188</v>
      </c>
      <c r="B16" t="s">
        <v>227</v>
      </c>
      <c r="C16" s="1">
        <f>VLOOKUP(TRIM($B16),NOx_GA!$A$4:$X$162,NOx_GA!C$1,FALSE)</f>
        <v>81.673310000000001</v>
      </c>
      <c r="D16" s="1">
        <f>VLOOKUP(TRIM($B16),NOx_GA!$A$4:$X$162,NOx_GA!D$1,FALSE)</f>
        <v>0</v>
      </c>
      <c r="E16" s="1">
        <f>VLOOKUP(TRIM($B16),NOx_GA!$A$4:$X$162,NOx_GA!E$1,FALSE)</f>
        <v>0</v>
      </c>
      <c r="F16" s="1">
        <f>VLOOKUP(TRIM($B16),NOx_GA!$A$4:$X$162,NOx_GA!F$1,FALSE)</f>
        <v>140.90511247000001</v>
      </c>
      <c r="G16" s="1">
        <f>VLOOKUP(TRIM($B16),NOx_GA!$A$4:$X$162,NOx_GA!G$1,FALSE)</f>
        <v>991.01255608999998</v>
      </c>
      <c r="H16" s="1">
        <f>VLOOKUP(TRIM($B16),NOx_GA!$A$4:$X$162,NOx_GA!H$1,FALSE)</f>
        <v>0</v>
      </c>
      <c r="I16" s="1">
        <f>VLOOKUP(TRIM($B16),NOx_GA!$A$4:$X$162,NOx_GA!I$1,FALSE)</f>
        <v>2365.5154489000001</v>
      </c>
      <c r="J16" s="1">
        <f>VLOOKUP(TRIM($B16),NOx_GA!$A$4:$X$162,NOx_GA!J$1,FALSE)</f>
        <v>0</v>
      </c>
      <c r="K16" s="1">
        <f>VLOOKUP(TRIM($B16),NOx_GA!$A$4:$X$162,NOx_GA!K$1,FALSE)</f>
        <v>0.13851100290000001</v>
      </c>
      <c r="L16" s="1">
        <f>VLOOKUP(TRIM($B16),NOx_GA!$A$4:$X$162,NOx_GA!L$1,FALSE)</f>
        <v>34.751695718000001</v>
      </c>
      <c r="M16" s="1">
        <f>VLOOKUP(TRIM($B16),NOx_GA!$A$4:$X$162,NOx_GA!M$1,FALSE)</f>
        <v>2.7708274990000001</v>
      </c>
      <c r="N16" s="1">
        <f t="shared" si="0"/>
        <v>3535.0941516799003</v>
      </c>
      <c r="O16" s="1">
        <f>VLOOKUP(TRIM($B16),NOx_GA!$A$4:$X$162,NOx_GA!N$1,FALSE)</f>
        <v>81.673310000000001</v>
      </c>
      <c r="P16" s="1">
        <f>VLOOKUP(TRIM($B16),NOx_GA!$A$4:$X$162,NOx_GA!O$1,FALSE)</f>
        <v>0</v>
      </c>
      <c r="Q16" s="1">
        <f>VLOOKUP(TRIM($B16),NOx_GA!$A$4:$X$162,NOx_GA!P$1,FALSE)</f>
        <v>0</v>
      </c>
      <c r="R16" s="1">
        <f>VLOOKUP(TRIM($B16),NOx_GA!$A$4:$X$162,NOx_GA!Q$1,FALSE)</f>
        <v>140.60208144000001</v>
      </c>
      <c r="S16" s="1">
        <f>VLOOKUP(TRIM($B16),NOx_GA!$A$4:$X$162,NOx_GA!R$1,FALSE)</f>
        <v>675.28434146999996</v>
      </c>
      <c r="T16" s="1">
        <f>VLOOKUP(TRIM($B16),NOx_GA!$A$4:$X$162,NOx_GA!S$1,FALSE)</f>
        <v>0</v>
      </c>
      <c r="U16" s="1">
        <f>VLOOKUP(TRIM($B16),NOx_GA!$A$4:$X$162,NOx_GA!T$1,FALSE)</f>
        <v>1348.5023767</v>
      </c>
      <c r="V16" s="1">
        <f>VLOOKUP(TRIM($B16),NOx_GA!$A$4:$X$162,NOx_GA!U$1,FALSE)</f>
        <v>0</v>
      </c>
      <c r="W16" s="1">
        <f>VLOOKUP(TRIM($B16),NOx_GA!$A$4:$X$162,NOx_GA!V$1,FALSE)</f>
        <v>0.13851100290000001</v>
      </c>
      <c r="X16" s="1">
        <f>VLOOKUP(TRIM($B16),NOx_GA!$A$4:$X$162,NOx_GA!W$1,FALSE)</f>
        <v>40.392372666</v>
      </c>
      <c r="Y16" s="1">
        <f>VLOOKUP(TRIM($B16),NOx_GA!$A$4:$X$162,NOx_GA!X$1,FALSE)</f>
        <v>2.8687702314000001</v>
      </c>
      <c r="Z16" s="1">
        <f t="shared" si="1"/>
        <v>2207.7884535103003</v>
      </c>
      <c r="AB16" s="1" t="str">
        <f>IF(ISNA(VLOOKUP($B16,Updated_EGU_Emissions!$A$26:$G$32,4,FALSE)),"0",VLOOKUP($B16,Updated_EGU_Emissions!$A$26:$G$32,4,FALSE))</f>
        <v>0</v>
      </c>
      <c r="AC16" s="1" t="str">
        <f>IF(ISNA(VLOOKUP($B16,Updated_EGU_Emissions!$A$26:$G$32,5,FALSE)),"0",VLOOKUP($B16,Updated_EGU_Emissions!$A$26:$G$32,5,FALSE))</f>
        <v>0</v>
      </c>
      <c r="AE16" s="1">
        <f t="shared" si="2"/>
        <v>0.13851100290000001</v>
      </c>
      <c r="AF16" s="1">
        <f t="shared" si="3"/>
        <v>143.67593996900001</v>
      </c>
      <c r="AG16" s="1">
        <f t="shared" si="4"/>
        <v>991.01255608999998</v>
      </c>
      <c r="AH16" s="1">
        <f t="shared" si="5"/>
        <v>2365.5154489000001</v>
      </c>
      <c r="AI16" s="1">
        <f t="shared" si="6"/>
        <v>34.751695718000001</v>
      </c>
      <c r="AJ16" s="1">
        <f t="shared" si="7"/>
        <v>3535.0941516799003</v>
      </c>
      <c r="AK16" s="1">
        <f t="shared" si="8"/>
        <v>0.13851100290000001</v>
      </c>
      <c r="AL16" s="1">
        <f t="shared" si="9"/>
        <v>143.4708516714</v>
      </c>
      <c r="AM16" s="1">
        <f t="shared" si="10"/>
        <v>675.28434146999996</v>
      </c>
      <c r="AN16" s="1">
        <f t="shared" si="11"/>
        <v>1348.5023767</v>
      </c>
      <c r="AO16" s="1">
        <f t="shared" si="13"/>
        <v>40.392372666</v>
      </c>
      <c r="AP16" s="1">
        <f t="shared" si="12"/>
        <v>2207.7884535102999</v>
      </c>
      <c r="AR16">
        <v>13117</v>
      </c>
      <c r="AS16" t="s">
        <v>188</v>
      </c>
      <c r="AT16" s="1">
        <v>2186.253033</v>
      </c>
      <c r="AU16" t="b">
        <f t="shared" si="14"/>
        <v>1</v>
      </c>
    </row>
    <row r="17" spans="1:47" x14ac:dyDescent="0.25">
      <c r="A17" t="s">
        <v>189</v>
      </c>
      <c r="B17" t="s">
        <v>228</v>
      </c>
      <c r="C17" s="1">
        <f>VLOOKUP(TRIM($B17),NOx_GA!$A$4:$X$162,NOx_GA!C$1,FALSE)</f>
        <v>107.98227</v>
      </c>
      <c r="D17" s="1">
        <f>VLOOKUP(TRIM($B17),NOx_GA!$A$4:$X$162,NOx_GA!D$1,FALSE)</f>
        <v>792.18795151999996</v>
      </c>
      <c r="E17" s="1">
        <f>VLOOKUP(TRIM($B17),NOx_GA!$A$4:$X$162,NOx_GA!E$1,FALSE)</f>
        <v>0</v>
      </c>
      <c r="F17" s="1">
        <f>VLOOKUP(TRIM($B17),NOx_GA!$A$4:$X$162,NOx_GA!F$1,FALSE)</f>
        <v>1513.7541467000001</v>
      </c>
      <c r="G17" s="1">
        <f>VLOOKUP(TRIM($B17),NOx_GA!$A$4:$X$162,NOx_GA!G$1,FALSE)</f>
        <v>3901.7112009000002</v>
      </c>
      <c r="H17" s="1">
        <f>VLOOKUP(TRIM($B17),NOx_GA!$A$4:$X$162,NOx_GA!H$1,FALSE)</f>
        <v>0</v>
      </c>
      <c r="I17" s="1">
        <f>VLOOKUP(TRIM($B17),NOx_GA!$A$4:$X$162,NOx_GA!I$1,FALSE)</f>
        <v>16057.981701999999</v>
      </c>
      <c r="J17" s="1">
        <f>VLOOKUP(TRIM($B17),NOx_GA!$A$4:$X$162,NOx_GA!J$1,FALSE)</f>
        <v>0</v>
      </c>
      <c r="K17" s="1">
        <f>VLOOKUP(TRIM($B17),NOx_GA!$A$4:$X$162,NOx_GA!K$1,FALSE)</f>
        <v>3.5593958888000001</v>
      </c>
      <c r="L17" s="1">
        <f>VLOOKUP(TRIM($B17),NOx_GA!$A$4:$X$162,NOx_GA!L$1,FALSE)</f>
        <v>1211.0452432</v>
      </c>
      <c r="M17" s="1">
        <f>VLOOKUP(TRIM($B17),NOx_GA!$A$4:$X$162,NOx_GA!M$1,FALSE)</f>
        <v>16.283425807</v>
      </c>
      <c r="N17" s="1">
        <f t="shared" si="0"/>
        <v>23496.523066015794</v>
      </c>
      <c r="O17" s="1">
        <f>VLOOKUP(TRIM($B17),NOx_GA!$A$4:$X$162,NOx_GA!N$1,FALSE)</f>
        <v>107.98227</v>
      </c>
      <c r="P17" s="1">
        <f>VLOOKUP(TRIM($B17),NOx_GA!$A$4:$X$162,NOx_GA!O$1,FALSE)</f>
        <v>667.76037148</v>
      </c>
      <c r="Q17" s="1">
        <f>VLOOKUP(TRIM($B17),NOx_GA!$A$4:$X$162,NOx_GA!P$1,FALSE)</f>
        <v>0</v>
      </c>
      <c r="R17" s="1">
        <f>VLOOKUP(TRIM($B17),NOx_GA!$A$4:$X$162,NOx_GA!Q$1,FALSE)</f>
        <v>1519.2489608999999</v>
      </c>
      <c r="S17" s="1">
        <f>VLOOKUP(TRIM($B17),NOx_GA!$A$4:$X$162,NOx_GA!R$1,FALSE)</f>
        <v>2529.3000228000001</v>
      </c>
      <c r="T17" s="1">
        <f>VLOOKUP(TRIM($B17),NOx_GA!$A$4:$X$162,NOx_GA!S$1,FALSE)</f>
        <v>0</v>
      </c>
      <c r="U17" s="1">
        <f>VLOOKUP(TRIM($B17),NOx_GA!$A$4:$X$162,NOx_GA!T$1,FALSE)</f>
        <v>9083.9122470000002</v>
      </c>
      <c r="V17" s="1">
        <f>VLOOKUP(TRIM($B17),NOx_GA!$A$4:$X$162,NOx_GA!U$1,FALSE)</f>
        <v>0</v>
      </c>
      <c r="W17" s="1">
        <f>VLOOKUP(TRIM($B17),NOx_GA!$A$4:$X$162,NOx_GA!V$1,FALSE)</f>
        <v>3.5593958888000001</v>
      </c>
      <c r="X17" s="1">
        <f>VLOOKUP(TRIM($B17),NOx_GA!$A$4:$X$162,NOx_GA!W$1,FALSE)</f>
        <v>1111.4416447000001</v>
      </c>
      <c r="Y17" s="1">
        <f>VLOOKUP(TRIM($B17),NOx_GA!$A$4:$X$162,NOx_GA!X$1,FALSE)</f>
        <v>16.827623962000001</v>
      </c>
      <c r="Z17" s="1">
        <f t="shared" si="1"/>
        <v>14932.050266730803</v>
      </c>
      <c r="AB17" s="1" t="str">
        <f>IF(ISNA(VLOOKUP($B17,Updated_EGU_Emissions!$A$26:$G$32,4,FALSE)),"0",VLOOKUP($B17,Updated_EGU_Emissions!$A$26:$G$32,4,FALSE))</f>
        <v>0</v>
      </c>
      <c r="AC17" s="1" t="str">
        <f>IF(ISNA(VLOOKUP($B17,Updated_EGU_Emissions!$A$26:$G$32,5,FALSE)),"0",VLOOKUP($B17,Updated_EGU_Emissions!$A$26:$G$32,5,FALSE))</f>
        <v>0</v>
      </c>
      <c r="AE17" s="1">
        <f t="shared" si="2"/>
        <v>3.5593958888000001</v>
      </c>
      <c r="AF17" s="1">
        <f t="shared" si="3"/>
        <v>1530.037572507</v>
      </c>
      <c r="AG17" s="1">
        <f t="shared" si="4"/>
        <v>4693.8991524200001</v>
      </c>
      <c r="AH17" s="1">
        <f t="shared" si="5"/>
        <v>16057.981701999999</v>
      </c>
      <c r="AI17" s="1">
        <f t="shared" si="6"/>
        <v>1211.0452432</v>
      </c>
      <c r="AJ17" s="1">
        <f t="shared" si="7"/>
        <v>23496.523066015798</v>
      </c>
      <c r="AK17" s="1">
        <f t="shared" si="8"/>
        <v>3.5593958888000001</v>
      </c>
      <c r="AL17" s="1">
        <f t="shared" si="9"/>
        <v>1536.0765848619999</v>
      </c>
      <c r="AM17" s="1">
        <f t="shared" si="10"/>
        <v>3197.0603942799999</v>
      </c>
      <c r="AN17" s="1">
        <f t="shared" si="11"/>
        <v>9083.9122470000002</v>
      </c>
      <c r="AO17" s="1">
        <f t="shared" si="13"/>
        <v>1111.4416447000001</v>
      </c>
      <c r="AP17" s="1">
        <f t="shared" si="12"/>
        <v>14932.050266730799</v>
      </c>
      <c r="AR17">
        <v>13121</v>
      </c>
      <c r="AS17" t="s">
        <v>189</v>
      </c>
      <c r="AT17" s="1">
        <v>12204.339260000001</v>
      </c>
      <c r="AU17" t="b">
        <f t="shared" si="14"/>
        <v>1</v>
      </c>
    </row>
    <row r="18" spans="1:47" x14ac:dyDescent="0.25">
      <c r="A18" t="s">
        <v>205</v>
      </c>
      <c r="B18" t="s">
        <v>244</v>
      </c>
      <c r="C18" s="1">
        <f>VLOOKUP(TRIM($B18),NOx_GA!$A$4:$X$162,NOx_GA!C$1,FALSE)</f>
        <v>125.09757</v>
      </c>
      <c r="D18" s="1">
        <f>VLOOKUP(TRIM($B18),NOx_GA!$A$4:$X$162,NOx_GA!D$1,FALSE)</f>
        <v>584.00886764999996</v>
      </c>
      <c r="E18" s="1">
        <f>VLOOKUP(TRIM($B18),NOx_GA!$A$4:$X$162,NOx_GA!E$1,FALSE)</f>
        <v>0</v>
      </c>
      <c r="F18" s="1">
        <f>VLOOKUP(TRIM($B18),NOx_GA!$A$4:$X$162,NOx_GA!F$1,FALSE)</f>
        <v>89.847771657999999</v>
      </c>
      <c r="G18" s="1">
        <f>VLOOKUP(TRIM($B18),NOx_GA!$A$4:$X$162,NOx_GA!G$1,FALSE)</f>
        <v>265.71967092</v>
      </c>
      <c r="H18" s="1">
        <f>VLOOKUP(TRIM($B18),NOx_GA!$A$4:$X$162,NOx_GA!H$1,FALSE)</f>
        <v>0</v>
      </c>
      <c r="I18" s="1">
        <f>VLOOKUP(TRIM($B18),NOx_GA!$A$4:$X$162,NOx_GA!I$1,FALSE)</f>
        <v>2357.6770117999999</v>
      </c>
      <c r="J18" s="1">
        <f>VLOOKUP(TRIM($B18),NOx_GA!$A$4:$X$162,NOx_GA!J$1,FALSE)</f>
        <v>0</v>
      </c>
      <c r="K18" s="1">
        <f>VLOOKUP(TRIM($B18),NOx_GA!$A$4:$X$162,NOx_GA!K$1,FALSE)</f>
        <v>4.7724056990000001</v>
      </c>
      <c r="L18" s="1">
        <f>VLOOKUP(TRIM($B18),NOx_GA!$A$4:$X$162,NOx_GA!L$1,FALSE)</f>
        <v>0.56880274630000005</v>
      </c>
      <c r="M18" s="1">
        <f>VLOOKUP(TRIM($B18),NOx_GA!$A$4:$X$162,NOx_GA!M$1,FALSE)</f>
        <v>2.0580532550999999</v>
      </c>
      <c r="N18" s="1">
        <f t="shared" si="0"/>
        <v>3304.6525837284003</v>
      </c>
      <c r="O18" s="1">
        <f>VLOOKUP(TRIM($B18),NOx_GA!$A$4:$X$162,NOx_GA!N$1,FALSE)</f>
        <v>125.09757</v>
      </c>
      <c r="P18" s="1">
        <f>VLOOKUP(TRIM($B18),NOx_GA!$A$4:$X$162,NOx_GA!O$1,FALSE)</f>
        <v>490.61905597999998</v>
      </c>
      <c r="Q18" s="1">
        <f>VLOOKUP(TRIM($B18),NOx_GA!$A$4:$X$162,NOx_GA!P$1,FALSE)</f>
        <v>0</v>
      </c>
      <c r="R18" s="1">
        <f>VLOOKUP(TRIM($B18),NOx_GA!$A$4:$X$162,NOx_GA!Q$1,FALSE)</f>
        <v>89.261471884000002</v>
      </c>
      <c r="S18" s="1">
        <f>VLOOKUP(TRIM($B18),NOx_GA!$A$4:$X$162,NOx_GA!R$1,FALSE)</f>
        <v>169.17263689999999</v>
      </c>
      <c r="T18" s="1">
        <f>VLOOKUP(TRIM($B18),NOx_GA!$A$4:$X$162,NOx_GA!S$1,FALSE)</f>
        <v>0</v>
      </c>
      <c r="U18" s="1">
        <f>VLOOKUP(TRIM($B18),NOx_GA!$A$4:$X$162,NOx_GA!T$1,FALSE)</f>
        <v>1329.8654213</v>
      </c>
      <c r="V18" s="1">
        <f>VLOOKUP(TRIM($B18),NOx_GA!$A$4:$X$162,NOx_GA!U$1,FALSE)</f>
        <v>0</v>
      </c>
      <c r="W18" s="1">
        <f>VLOOKUP(TRIM($B18),NOx_GA!$A$4:$X$162,NOx_GA!V$1,FALSE)</f>
        <v>4.7724056990000001</v>
      </c>
      <c r="X18" s="1">
        <f>VLOOKUP(TRIM($B18),NOx_GA!$A$4:$X$162,NOx_GA!W$1,FALSE)</f>
        <v>0.56776436740000003</v>
      </c>
      <c r="Y18" s="1">
        <f>VLOOKUP(TRIM($B18),NOx_GA!$A$4:$X$162,NOx_GA!X$1,FALSE)</f>
        <v>2.1100341440000001</v>
      </c>
      <c r="Z18" s="1">
        <f t="shared" si="1"/>
        <v>2086.3687902744</v>
      </c>
      <c r="AB18" s="1" t="str">
        <f>IF(ISNA(VLOOKUP($B18,Updated_EGU_Emissions!$A$26:$G$32,4,FALSE)),"0",VLOOKUP($B18,Updated_EGU_Emissions!$A$26:$G$32,4,FALSE))</f>
        <v>0</v>
      </c>
      <c r="AC18" s="1" t="str">
        <f>IF(ISNA(VLOOKUP($B18,Updated_EGU_Emissions!$A$26:$G$32,5,FALSE)),"0",VLOOKUP($B18,Updated_EGU_Emissions!$A$26:$G$32,5,FALSE))</f>
        <v>0</v>
      </c>
      <c r="AE18" s="1">
        <f t="shared" si="2"/>
        <v>4.7724056990000001</v>
      </c>
      <c r="AF18" s="1">
        <f t="shared" si="3"/>
        <v>91.905824913100005</v>
      </c>
      <c r="AG18" s="1">
        <f t="shared" si="4"/>
        <v>849.72853856999996</v>
      </c>
      <c r="AH18" s="1">
        <f t="shared" si="5"/>
        <v>2357.6770117999999</v>
      </c>
      <c r="AI18" s="1">
        <f t="shared" si="6"/>
        <v>0.56880274630000005</v>
      </c>
      <c r="AJ18" s="1">
        <f t="shared" si="7"/>
        <v>3304.6525837284003</v>
      </c>
      <c r="AK18" s="1">
        <f t="shared" si="8"/>
        <v>4.7724056990000001</v>
      </c>
      <c r="AL18" s="1">
        <f t="shared" si="9"/>
        <v>91.371506027999999</v>
      </c>
      <c r="AM18" s="1">
        <f t="shared" si="10"/>
        <v>659.79169288000003</v>
      </c>
      <c r="AN18" s="1">
        <f t="shared" si="11"/>
        <v>1329.8654213</v>
      </c>
      <c r="AO18" s="1">
        <f t="shared" si="13"/>
        <v>0.56776436740000003</v>
      </c>
      <c r="AP18" s="1">
        <f t="shared" si="12"/>
        <v>2086.3687902744</v>
      </c>
      <c r="AR18">
        <v>13129</v>
      </c>
      <c r="AS18" t="s">
        <v>205</v>
      </c>
      <c r="AT18" s="1">
        <v>1902.916238</v>
      </c>
      <c r="AU18" t="b">
        <f t="shared" si="14"/>
        <v>1</v>
      </c>
    </row>
    <row r="19" spans="1:47" x14ac:dyDescent="0.25">
      <c r="A19" t="s">
        <v>190</v>
      </c>
      <c r="B19" t="s">
        <v>229</v>
      </c>
      <c r="C19" s="1">
        <f>VLOOKUP(TRIM($B19),NOx_GA!$A$4:$X$162,NOx_GA!C$1,FALSE)</f>
        <v>116.16067</v>
      </c>
      <c r="D19" s="1">
        <f>VLOOKUP(TRIM($B19),NOx_GA!$A$4:$X$162,NOx_GA!D$1,FALSE)</f>
        <v>325.68326549</v>
      </c>
      <c r="E19" s="1">
        <f>VLOOKUP(TRIM($B19),NOx_GA!$A$4:$X$162,NOx_GA!E$1,FALSE)</f>
        <v>0</v>
      </c>
      <c r="F19" s="1">
        <f>VLOOKUP(TRIM($B19),NOx_GA!$A$4:$X$162,NOx_GA!F$1,FALSE)</f>
        <v>863.96806671000002</v>
      </c>
      <c r="G19" s="1">
        <f>VLOOKUP(TRIM($B19),NOx_GA!$A$4:$X$162,NOx_GA!G$1,FALSE)</f>
        <v>3893.0548911999999</v>
      </c>
      <c r="H19" s="1">
        <f>VLOOKUP(TRIM($B19),NOx_GA!$A$4:$X$162,NOx_GA!H$1,FALSE)</f>
        <v>0</v>
      </c>
      <c r="I19" s="1">
        <f>VLOOKUP(TRIM($B19),NOx_GA!$A$4:$X$162,NOx_GA!I$1,FALSE)</f>
        <v>11105.333989999999</v>
      </c>
      <c r="J19" s="1">
        <f>VLOOKUP(TRIM($B19),NOx_GA!$A$4:$X$162,NOx_GA!J$1,FALSE)</f>
        <v>0</v>
      </c>
      <c r="K19" s="1">
        <f>VLOOKUP(TRIM($B19),NOx_GA!$A$4:$X$162,NOx_GA!K$1,FALSE)</f>
        <v>0.15476985260000001</v>
      </c>
      <c r="L19" s="1">
        <f>VLOOKUP(TRIM($B19),NOx_GA!$A$4:$X$162,NOx_GA!L$1,FALSE)</f>
        <v>4.6254724343999998</v>
      </c>
      <c r="M19" s="1">
        <f>VLOOKUP(TRIM($B19),NOx_GA!$A$4:$X$162,NOx_GA!M$1,FALSE)</f>
        <v>12.484711518999999</v>
      </c>
      <c r="N19" s="1">
        <f t="shared" si="0"/>
        <v>16205.305167205999</v>
      </c>
      <c r="O19" s="1">
        <f>VLOOKUP(TRIM($B19),NOx_GA!$A$4:$X$162,NOx_GA!N$1,FALSE)</f>
        <v>116.16067</v>
      </c>
      <c r="P19" s="1">
        <f>VLOOKUP(TRIM($B19),NOx_GA!$A$4:$X$162,NOx_GA!O$1,FALSE)</f>
        <v>273.60212668999998</v>
      </c>
      <c r="Q19" s="1">
        <f>VLOOKUP(TRIM($B19),NOx_GA!$A$4:$X$162,NOx_GA!P$1,FALSE)</f>
        <v>0</v>
      </c>
      <c r="R19" s="1">
        <f>VLOOKUP(TRIM($B19),NOx_GA!$A$4:$X$162,NOx_GA!Q$1,FALSE)</f>
        <v>865.20941791999996</v>
      </c>
      <c r="S19" s="1">
        <f>VLOOKUP(TRIM($B19),NOx_GA!$A$4:$X$162,NOx_GA!R$1,FALSE)</f>
        <v>2572.0275255000001</v>
      </c>
      <c r="T19" s="1">
        <f>VLOOKUP(TRIM($B19),NOx_GA!$A$4:$X$162,NOx_GA!S$1,FALSE)</f>
        <v>0</v>
      </c>
      <c r="U19" s="1">
        <f>VLOOKUP(TRIM($B19),NOx_GA!$A$4:$X$162,NOx_GA!T$1,FALSE)</f>
        <v>5856.4615812000002</v>
      </c>
      <c r="V19" s="1">
        <f>VLOOKUP(TRIM($B19),NOx_GA!$A$4:$X$162,NOx_GA!U$1,FALSE)</f>
        <v>0</v>
      </c>
      <c r="W19" s="1">
        <f>VLOOKUP(TRIM($B19),NOx_GA!$A$4:$X$162,NOx_GA!V$1,FALSE)</f>
        <v>0.15476985260000001</v>
      </c>
      <c r="X19" s="1">
        <f>VLOOKUP(TRIM($B19),NOx_GA!$A$4:$X$162,NOx_GA!W$1,FALSE)</f>
        <v>4.1217247628999996</v>
      </c>
      <c r="Y19" s="1">
        <f>VLOOKUP(TRIM($B19),NOx_GA!$A$4:$X$162,NOx_GA!X$1,FALSE)</f>
        <v>12.932509483</v>
      </c>
      <c r="Z19" s="1">
        <f t="shared" si="1"/>
        <v>9584.5096554084994</v>
      </c>
      <c r="AB19" s="1" t="str">
        <f>IF(ISNA(VLOOKUP($B19,Updated_EGU_Emissions!$A$26:$G$32,4,FALSE)),"0",VLOOKUP($B19,Updated_EGU_Emissions!$A$26:$G$32,4,FALSE))</f>
        <v>0</v>
      </c>
      <c r="AC19" s="1" t="str">
        <f>IF(ISNA(VLOOKUP($B19,Updated_EGU_Emissions!$A$26:$G$32,5,FALSE)),"0",VLOOKUP($B19,Updated_EGU_Emissions!$A$26:$G$32,5,FALSE))</f>
        <v>0</v>
      </c>
      <c r="AE19" s="1">
        <f t="shared" si="2"/>
        <v>0.15476985260000001</v>
      </c>
      <c r="AF19" s="1">
        <f t="shared" si="3"/>
        <v>876.45277822900005</v>
      </c>
      <c r="AG19" s="1">
        <f t="shared" si="4"/>
        <v>4218.7381566900003</v>
      </c>
      <c r="AH19" s="1">
        <f t="shared" si="5"/>
        <v>11105.333989999999</v>
      </c>
      <c r="AI19" s="1">
        <f t="shared" si="6"/>
        <v>4.6254724343999998</v>
      </c>
      <c r="AJ19" s="1">
        <f t="shared" si="7"/>
        <v>16205.305167205999</v>
      </c>
      <c r="AK19" s="1">
        <f t="shared" si="8"/>
        <v>0.15476985260000001</v>
      </c>
      <c r="AL19" s="1">
        <f t="shared" si="9"/>
        <v>878.14192740299995</v>
      </c>
      <c r="AM19" s="1">
        <f t="shared" si="10"/>
        <v>2845.6296521900003</v>
      </c>
      <c r="AN19" s="1">
        <f t="shared" si="11"/>
        <v>5856.4615812000002</v>
      </c>
      <c r="AO19" s="1">
        <f t="shared" si="13"/>
        <v>4.1217247628999996</v>
      </c>
      <c r="AP19" s="1">
        <f t="shared" si="12"/>
        <v>9584.5096554084994</v>
      </c>
      <c r="AR19">
        <v>13135</v>
      </c>
      <c r="AS19" t="s">
        <v>190</v>
      </c>
      <c r="AT19" s="1">
        <v>8954.6718729999993</v>
      </c>
      <c r="AU19" t="b">
        <f t="shared" si="14"/>
        <v>1</v>
      </c>
    </row>
    <row r="20" spans="1:47" x14ac:dyDescent="0.25">
      <c r="A20" t="s">
        <v>207</v>
      </c>
      <c r="B20" t="s">
        <v>246</v>
      </c>
      <c r="C20" s="1">
        <f>VLOOKUP(TRIM($B20),NOx_GA!$A$4:$X$162,NOx_GA!C$1,FALSE)</f>
        <v>130.15430000000001</v>
      </c>
      <c r="D20" s="1">
        <f>VLOOKUP(TRIM($B20),NOx_GA!$A$4:$X$162,NOx_GA!D$1,FALSE)</f>
        <v>212.17739828000001</v>
      </c>
      <c r="E20" s="1">
        <f>VLOOKUP(TRIM($B20),NOx_GA!$A$4:$X$162,NOx_GA!E$1,FALSE)</f>
        <v>0</v>
      </c>
      <c r="F20" s="1">
        <f>VLOOKUP(TRIM($B20),NOx_GA!$A$4:$X$162,NOx_GA!F$1,FALSE)</f>
        <v>171.59456736000001</v>
      </c>
      <c r="G20" s="1">
        <f>VLOOKUP(TRIM($B20),NOx_GA!$A$4:$X$162,NOx_GA!G$1,FALSE)</f>
        <v>882.42257498000004</v>
      </c>
      <c r="H20" s="1">
        <f>VLOOKUP(TRIM($B20),NOx_GA!$A$4:$X$162,NOx_GA!H$1,FALSE)</f>
        <v>0</v>
      </c>
      <c r="I20" s="1">
        <f>VLOOKUP(TRIM($B20),NOx_GA!$A$4:$X$162,NOx_GA!I$1,FALSE)</f>
        <v>3701.5909114999999</v>
      </c>
      <c r="J20" s="1">
        <f>VLOOKUP(TRIM($B20),NOx_GA!$A$4:$X$162,NOx_GA!J$1,FALSE)</f>
        <v>0</v>
      </c>
      <c r="K20" s="1">
        <f>VLOOKUP(TRIM($B20),NOx_GA!$A$4:$X$162,NOx_GA!K$1,FALSE)</f>
        <v>1.1542788815</v>
      </c>
      <c r="L20" s="1">
        <f>VLOOKUP(TRIM($B20),NOx_GA!$A$4:$X$162,NOx_GA!L$1,FALSE)</f>
        <v>126.07254469999999</v>
      </c>
      <c r="M20" s="1">
        <f>VLOOKUP(TRIM($B20),NOx_GA!$A$4:$X$162,NOx_GA!M$1,FALSE)</f>
        <v>5.8634460946000004</v>
      </c>
      <c r="N20" s="1">
        <f t="shared" si="0"/>
        <v>5100.8757217961002</v>
      </c>
      <c r="O20" s="1">
        <f>VLOOKUP(TRIM($B20),NOx_GA!$A$4:$X$162,NOx_GA!N$1,FALSE)</f>
        <v>130.15430000000001</v>
      </c>
      <c r="P20" s="1">
        <f>VLOOKUP(TRIM($B20),NOx_GA!$A$4:$X$162,NOx_GA!O$1,FALSE)</f>
        <v>178.24860025000001</v>
      </c>
      <c r="Q20" s="1">
        <f>VLOOKUP(TRIM($B20),NOx_GA!$A$4:$X$162,NOx_GA!P$1,FALSE)</f>
        <v>0</v>
      </c>
      <c r="R20" s="1">
        <f>VLOOKUP(TRIM($B20),NOx_GA!$A$4:$X$162,NOx_GA!Q$1,FALSE)</f>
        <v>169.89623621999999</v>
      </c>
      <c r="S20" s="1">
        <f>VLOOKUP(TRIM($B20),NOx_GA!$A$4:$X$162,NOx_GA!R$1,FALSE)</f>
        <v>590.57015712999998</v>
      </c>
      <c r="T20" s="1">
        <f>VLOOKUP(TRIM($B20),NOx_GA!$A$4:$X$162,NOx_GA!S$1,FALSE)</f>
        <v>0</v>
      </c>
      <c r="U20" s="1">
        <f>VLOOKUP(TRIM($B20),NOx_GA!$A$4:$X$162,NOx_GA!T$1,FALSE)</f>
        <v>1857.7733082</v>
      </c>
      <c r="V20" s="1">
        <f>VLOOKUP(TRIM($B20),NOx_GA!$A$4:$X$162,NOx_GA!U$1,FALSE)</f>
        <v>0</v>
      </c>
      <c r="W20" s="1">
        <f>VLOOKUP(TRIM($B20),NOx_GA!$A$4:$X$162,NOx_GA!V$1,FALSE)</f>
        <v>1.1542788815</v>
      </c>
      <c r="X20" s="1">
        <f>VLOOKUP(TRIM($B20),NOx_GA!$A$4:$X$162,NOx_GA!W$1,FALSE)</f>
        <v>112.11735267</v>
      </c>
      <c r="Y20" s="1">
        <f>VLOOKUP(TRIM($B20),NOx_GA!$A$4:$X$162,NOx_GA!X$1,FALSE)</f>
        <v>6.0177982767999998</v>
      </c>
      <c r="Z20" s="1">
        <f t="shared" si="1"/>
        <v>2915.7777316283</v>
      </c>
      <c r="AB20" s="1" t="str">
        <f>IF(ISNA(VLOOKUP($B20,Updated_EGU_Emissions!$A$26:$G$32,4,FALSE)),"0",VLOOKUP($B20,Updated_EGU_Emissions!$A$26:$G$32,4,FALSE))</f>
        <v>0</v>
      </c>
      <c r="AC20" s="1" t="str">
        <f>IF(ISNA(VLOOKUP($B20,Updated_EGU_Emissions!$A$26:$G$32,5,FALSE)),"0",VLOOKUP($B20,Updated_EGU_Emissions!$A$26:$G$32,5,FALSE))</f>
        <v>0</v>
      </c>
      <c r="AE20" s="1">
        <f t="shared" si="2"/>
        <v>1.1542788815</v>
      </c>
      <c r="AF20" s="1">
        <f t="shared" si="3"/>
        <v>177.45801345460001</v>
      </c>
      <c r="AG20" s="1">
        <f t="shared" si="4"/>
        <v>1094.5999732600001</v>
      </c>
      <c r="AH20" s="1">
        <f t="shared" si="5"/>
        <v>3701.5909114999999</v>
      </c>
      <c r="AI20" s="1">
        <f t="shared" si="6"/>
        <v>126.07254469999999</v>
      </c>
      <c r="AJ20" s="1">
        <f t="shared" si="7"/>
        <v>5100.8757217961002</v>
      </c>
      <c r="AK20" s="1">
        <f t="shared" si="8"/>
        <v>1.1542788815</v>
      </c>
      <c r="AL20" s="1">
        <f t="shared" si="9"/>
        <v>175.91403449679999</v>
      </c>
      <c r="AM20" s="1">
        <f t="shared" si="10"/>
        <v>768.81875737999997</v>
      </c>
      <c r="AN20" s="1">
        <f t="shared" si="11"/>
        <v>1857.7733082</v>
      </c>
      <c r="AO20" s="1">
        <f t="shared" si="13"/>
        <v>112.11735267</v>
      </c>
      <c r="AP20" s="1">
        <f t="shared" si="12"/>
        <v>2915.7777316283</v>
      </c>
      <c r="AR20">
        <v>13139</v>
      </c>
      <c r="AS20" t="s">
        <v>207</v>
      </c>
      <c r="AT20" s="1">
        <v>3747.7337429999998</v>
      </c>
      <c r="AU20" t="b">
        <f t="shared" si="14"/>
        <v>1</v>
      </c>
    </row>
    <row r="21" spans="1:47" x14ac:dyDescent="0.25">
      <c r="A21" t="s">
        <v>191</v>
      </c>
      <c r="B21" t="s">
        <v>230</v>
      </c>
      <c r="C21" s="1">
        <f>VLOOKUP(TRIM($B21),NOx_GA!$A$4:$X$162,NOx_GA!C$1,FALSE)</f>
        <v>93.252740000000003</v>
      </c>
      <c r="D21" s="1">
        <f>VLOOKUP(TRIM($B21),NOx_GA!$A$4:$X$162,NOx_GA!D$1,FALSE)</f>
        <v>167.73422561999999</v>
      </c>
      <c r="E21" s="1">
        <f>VLOOKUP(TRIM($B21),NOx_GA!$A$4:$X$162,NOx_GA!E$1,FALSE)</f>
        <v>0</v>
      </c>
      <c r="F21" s="1">
        <f>VLOOKUP(TRIM($B21),NOx_GA!$A$4:$X$162,NOx_GA!F$1,FALSE)</f>
        <v>67.918017513999999</v>
      </c>
      <c r="G21" s="1">
        <f>VLOOKUP(TRIM($B21),NOx_GA!$A$4:$X$162,NOx_GA!G$1,FALSE)</f>
        <v>62.502516491999998</v>
      </c>
      <c r="H21" s="1">
        <f>VLOOKUP(TRIM($B21),NOx_GA!$A$4:$X$162,NOx_GA!H$1,FALSE)</f>
        <v>0</v>
      </c>
      <c r="I21" s="1">
        <f>VLOOKUP(TRIM($B21),NOx_GA!$A$4:$X$162,NOx_GA!I$1,FALSE)</f>
        <v>1324.4167798000001</v>
      </c>
      <c r="J21" s="1">
        <f>VLOOKUP(TRIM($B21),NOx_GA!$A$4:$X$162,NOx_GA!J$1,FALSE)</f>
        <v>0</v>
      </c>
      <c r="K21" s="1">
        <f>VLOOKUP(TRIM($B21),NOx_GA!$A$4:$X$162,NOx_GA!K$1,FALSE)</f>
        <v>13.097929318</v>
      </c>
      <c r="L21" s="1">
        <f>VLOOKUP(TRIM($B21),NOx_GA!$A$4:$X$162,NOx_GA!L$1,FALSE)</f>
        <v>4.9715981000000003E-3</v>
      </c>
      <c r="M21" s="1">
        <f>VLOOKUP(TRIM($B21),NOx_GA!$A$4:$X$162,NOx_GA!M$1,FALSE)</f>
        <v>0.49926457540000002</v>
      </c>
      <c r="N21" s="1">
        <f t="shared" si="0"/>
        <v>1636.1737049175001</v>
      </c>
      <c r="O21" s="1">
        <f>VLOOKUP(TRIM($B21),NOx_GA!$A$4:$X$162,NOx_GA!N$1,FALSE)</f>
        <v>93.252740000000003</v>
      </c>
      <c r="P21" s="1">
        <f>VLOOKUP(TRIM($B21),NOx_GA!$A$4:$X$162,NOx_GA!O$1,FALSE)</f>
        <v>140.91227534999999</v>
      </c>
      <c r="Q21" s="1">
        <f>VLOOKUP(TRIM($B21),NOx_GA!$A$4:$X$162,NOx_GA!P$1,FALSE)</f>
        <v>0</v>
      </c>
      <c r="R21" s="1">
        <f>VLOOKUP(TRIM($B21),NOx_GA!$A$4:$X$162,NOx_GA!Q$1,FALSE)</f>
        <v>67.832386733000007</v>
      </c>
      <c r="S21" s="1">
        <f>VLOOKUP(TRIM($B21),NOx_GA!$A$4:$X$162,NOx_GA!R$1,FALSE)</f>
        <v>37.000127155999998</v>
      </c>
      <c r="T21" s="1">
        <f>VLOOKUP(TRIM($B21),NOx_GA!$A$4:$X$162,NOx_GA!S$1,FALSE)</f>
        <v>0</v>
      </c>
      <c r="U21" s="1">
        <f>VLOOKUP(TRIM($B21),NOx_GA!$A$4:$X$162,NOx_GA!T$1,FALSE)</f>
        <v>836.23993933999998</v>
      </c>
      <c r="V21" s="1">
        <f>VLOOKUP(TRIM($B21),NOx_GA!$A$4:$X$162,NOx_GA!U$1,FALSE)</f>
        <v>0</v>
      </c>
      <c r="W21" s="1">
        <f>VLOOKUP(TRIM($B21),NOx_GA!$A$4:$X$162,NOx_GA!V$1,FALSE)</f>
        <v>13.097929318</v>
      </c>
      <c r="X21" s="1">
        <f>VLOOKUP(TRIM($B21),NOx_GA!$A$4:$X$162,NOx_GA!W$1,FALSE)</f>
        <v>4.7103900000000001E-3</v>
      </c>
      <c r="Y21" s="1">
        <f>VLOOKUP(TRIM($B21),NOx_GA!$A$4:$X$162,NOx_GA!X$1,FALSE)</f>
        <v>0.51801226150000002</v>
      </c>
      <c r="Z21" s="1">
        <f t="shared" si="1"/>
        <v>1095.6053805484999</v>
      </c>
      <c r="AB21" s="1" t="str">
        <f>IF(ISNA(VLOOKUP($B21,Updated_EGU_Emissions!$A$26:$G$32,4,FALSE)),"0",VLOOKUP($B21,Updated_EGU_Emissions!$A$26:$G$32,4,FALSE))</f>
        <v>0</v>
      </c>
      <c r="AC21" s="1" t="str">
        <f>IF(ISNA(VLOOKUP($B21,Updated_EGU_Emissions!$A$26:$G$32,5,FALSE)),"0",VLOOKUP($B21,Updated_EGU_Emissions!$A$26:$G$32,5,FALSE))</f>
        <v>0</v>
      </c>
      <c r="AE21" s="1">
        <f t="shared" si="2"/>
        <v>13.097929318</v>
      </c>
      <c r="AF21" s="1">
        <f t="shared" si="3"/>
        <v>68.417282089400004</v>
      </c>
      <c r="AG21" s="1">
        <f t="shared" si="4"/>
        <v>230.236742112</v>
      </c>
      <c r="AH21" s="1">
        <f t="shared" si="5"/>
        <v>1324.4167798000001</v>
      </c>
      <c r="AI21" s="1">
        <f t="shared" si="6"/>
        <v>4.9715981000000003E-3</v>
      </c>
      <c r="AJ21" s="1">
        <f t="shared" si="7"/>
        <v>1636.1737049174999</v>
      </c>
      <c r="AK21" s="1">
        <f t="shared" si="8"/>
        <v>13.097929318</v>
      </c>
      <c r="AL21" s="1">
        <f t="shared" si="9"/>
        <v>68.350398994500011</v>
      </c>
      <c r="AM21" s="1">
        <f t="shared" si="10"/>
        <v>177.91240250599998</v>
      </c>
      <c r="AN21" s="1">
        <f t="shared" si="11"/>
        <v>836.23993933999998</v>
      </c>
      <c r="AO21" s="1">
        <f t="shared" si="13"/>
        <v>4.7103900000000001E-3</v>
      </c>
      <c r="AP21" s="1">
        <f t="shared" si="12"/>
        <v>1095.6053805484999</v>
      </c>
      <c r="AR21">
        <v>13143</v>
      </c>
      <c r="AS21" t="s">
        <v>191</v>
      </c>
      <c r="AT21" s="1">
        <v>928.38250000000005</v>
      </c>
    </row>
    <row r="22" spans="1:47" x14ac:dyDescent="0.25">
      <c r="A22" t="s">
        <v>192</v>
      </c>
      <c r="B22" t="s">
        <v>231</v>
      </c>
      <c r="C22" s="1">
        <f>VLOOKUP(TRIM($B22),NOx_GA!$A$4:$X$162,NOx_GA!C$1,FALSE)</f>
        <v>101.90682</v>
      </c>
      <c r="D22" s="1">
        <f>VLOOKUP(TRIM($B22),NOx_GA!$A$4:$X$162,NOx_GA!D$1,FALSE)</f>
        <v>0</v>
      </c>
      <c r="E22" s="1">
        <f>VLOOKUP(TRIM($B22),NOx_GA!$A$4:$X$162,NOx_GA!E$1,FALSE)</f>
        <v>0</v>
      </c>
      <c r="F22" s="1">
        <f>VLOOKUP(TRIM($B22),NOx_GA!$A$4:$X$162,NOx_GA!F$1,FALSE)</f>
        <v>25.906959195999999</v>
      </c>
      <c r="G22" s="1">
        <f>VLOOKUP(TRIM($B22),NOx_GA!$A$4:$X$162,NOx_GA!G$1,FALSE)</f>
        <v>63.637632822</v>
      </c>
      <c r="H22" s="1">
        <f>VLOOKUP(TRIM($B22),NOx_GA!$A$4:$X$162,NOx_GA!H$1,FALSE)</f>
        <v>0</v>
      </c>
      <c r="I22" s="1">
        <f>VLOOKUP(TRIM($B22),NOx_GA!$A$4:$X$162,NOx_GA!I$1,FALSE)</f>
        <v>302.34477698000001</v>
      </c>
      <c r="J22" s="1">
        <f>VLOOKUP(TRIM($B22),NOx_GA!$A$4:$X$162,NOx_GA!J$1,FALSE)</f>
        <v>3016.3845643</v>
      </c>
      <c r="K22" s="1">
        <f>VLOOKUP(TRIM($B22),NOx_GA!$A$4:$X$162,NOx_GA!K$1,FALSE)</f>
        <v>27.567983446</v>
      </c>
      <c r="L22" s="1">
        <f>VLOOKUP(TRIM($B22),NOx_GA!$A$4:$X$162,NOx_GA!L$1,FALSE)</f>
        <v>7.1485885937999996</v>
      </c>
      <c r="M22" s="1">
        <f>VLOOKUP(TRIM($B22),NOx_GA!$A$4:$X$162,NOx_GA!M$1,FALSE)</f>
        <v>0.1951513835</v>
      </c>
      <c r="N22" s="1">
        <f t="shared" si="0"/>
        <v>3443.1856567213003</v>
      </c>
      <c r="O22" s="1">
        <f>VLOOKUP(TRIM($B22),NOx_GA!$A$4:$X$162,NOx_GA!N$1,FALSE)</f>
        <v>101.90682</v>
      </c>
      <c r="P22" s="1">
        <f>VLOOKUP(TRIM($B22),NOx_GA!$A$4:$X$162,NOx_GA!O$1,FALSE)</f>
        <v>0</v>
      </c>
      <c r="Q22" s="1">
        <f>VLOOKUP(TRIM($B22),NOx_GA!$A$4:$X$162,NOx_GA!P$1,FALSE)</f>
        <v>0</v>
      </c>
      <c r="R22" s="1">
        <f>VLOOKUP(TRIM($B22),NOx_GA!$A$4:$X$162,NOx_GA!Q$1,FALSE)</f>
        <v>25.905626634000001</v>
      </c>
      <c r="S22" s="1">
        <f>VLOOKUP(TRIM($B22),NOx_GA!$A$4:$X$162,NOx_GA!R$1,FALSE)</f>
        <v>43.004185051999997</v>
      </c>
      <c r="T22" s="1">
        <f>VLOOKUP(TRIM($B22),NOx_GA!$A$4:$X$162,NOx_GA!S$1,FALSE)</f>
        <v>0</v>
      </c>
      <c r="U22" s="1">
        <f>VLOOKUP(TRIM($B22),NOx_GA!$A$4:$X$162,NOx_GA!T$1,FALSE)</f>
        <v>147.35343696999999</v>
      </c>
      <c r="V22" s="1">
        <f>VLOOKUP(TRIM($B22),NOx_GA!$A$4:$X$162,NOx_GA!U$1,FALSE)</f>
        <v>4419.7176098999998</v>
      </c>
      <c r="W22" s="1">
        <f>VLOOKUP(TRIM($B22),NOx_GA!$A$4:$X$162,NOx_GA!V$1,FALSE)</f>
        <v>27.567983446</v>
      </c>
      <c r="X22" s="1">
        <f>VLOOKUP(TRIM($B22),NOx_GA!$A$4:$X$162,NOx_GA!W$1,FALSE)</f>
        <v>7.1625106866000001</v>
      </c>
      <c r="Y22" s="1">
        <f>VLOOKUP(TRIM($B22),NOx_GA!$A$4:$X$162,NOx_GA!X$1,FALSE)</f>
        <v>0.20154109200000001</v>
      </c>
      <c r="Z22" s="1">
        <f t="shared" si="1"/>
        <v>4670.9128937805999</v>
      </c>
      <c r="AB22" s="1">
        <f>IF(ISNA(VLOOKUP($B22,Updated_EGU_Emissions!$A$26:$G$32,4,FALSE)),"0",VLOOKUP($B22,Updated_EGU_Emissions!$A$26:$G$32,4,FALSE))</f>
        <v>3907.72097188</v>
      </c>
      <c r="AC22" s="1">
        <f>IF(ISNA(VLOOKUP($B22,Updated_EGU_Emissions!$A$26:$G$32,5,FALSE)),"0",VLOOKUP($B22,Updated_EGU_Emissions!$A$26:$G$32,5,FALSE))</f>
        <v>2020</v>
      </c>
      <c r="AE22" s="1">
        <f t="shared" si="2"/>
        <v>27.567983446</v>
      </c>
      <c r="AF22" s="1">
        <f t="shared" si="3"/>
        <v>26.1021105795</v>
      </c>
      <c r="AG22" s="1">
        <f t="shared" si="4"/>
        <v>63.637632822</v>
      </c>
      <c r="AH22" s="1">
        <f t="shared" si="5"/>
        <v>302.34477698000001</v>
      </c>
      <c r="AI22" s="1">
        <f t="shared" si="6"/>
        <v>3023.5331528938</v>
      </c>
      <c r="AJ22" s="1">
        <f t="shared" si="7"/>
        <v>3443.1856567212999</v>
      </c>
      <c r="AK22" s="1">
        <f t="shared" si="8"/>
        <v>27.567983446</v>
      </c>
      <c r="AL22" s="1">
        <f t="shared" si="9"/>
        <v>26.107167726</v>
      </c>
      <c r="AM22" s="1">
        <f t="shared" si="10"/>
        <v>43.004185051999997</v>
      </c>
      <c r="AN22" s="1">
        <f t="shared" si="11"/>
        <v>147.35343696999999</v>
      </c>
      <c r="AO22" s="1">
        <f t="shared" si="13"/>
        <v>2539.1591487066003</v>
      </c>
      <c r="AP22" s="1">
        <f t="shared" si="12"/>
        <v>2783.1919219006004</v>
      </c>
      <c r="AR22">
        <v>13149</v>
      </c>
      <c r="AS22" t="s">
        <v>192</v>
      </c>
      <c r="AT22" s="1">
        <v>237.752567</v>
      </c>
      <c r="AU22" t="b">
        <f t="shared" si="14"/>
        <v>1</v>
      </c>
    </row>
    <row r="23" spans="1:47" x14ac:dyDescent="0.25">
      <c r="A23" t="s">
        <v>193</v>
      </c>
      <c r="B23" t="s">
        <v>232</v>
      </c>
      <c r="C23" s="1">
        <f>VLOOKUP(TRIM($B23),NOx_GA!$A$4:$X$162,NOx_GA!C$1,FALSE)</f>
        <v>104.72871000000001</v>
      </c>
      <c r="D23" s="1">
        <f>VLOOKUP(TRIM($B23),NOx_GA!$A$4:$X$162,NOx_GA!D$1,FALSE)</f>
        <v>360.72482658000001</v>
      </c>
      <c r="E23" s="1">
        <f>VLOOKUP(TRIM($B23),NOx_GA!$A$4:$X$162,NOx_GA!E$1,FALSE)</f>
        <v>0</v>
      </c>
      <c r="F23" s="1">
        <f>VLOOKUP(TRIM($B23),NOx_GA!$A$4:$X$162,NOx_GA!F$1,FALSE)</f>
        <v>157.49246238000001</v>
      </c>
      <c r="G23" s="1">
        <f>VLOOKUP(TRIM($B23),NOx_GA!$A$4:$X$162,NOx_GA!G$1,FALSE)</f>
        <v>882.86351346000004</v>
      </c>
      <c r="H23" s="1">
        <f>VLOOKUP(TRIM($B23),NOx_GA!$A$4:$X$162,NOx_GA!H$1,FALSE)</f>
        <v>0</v>
      </c>
      <c r="I23" s="1">
        <f>VLOOKUP(TRIM($B23),NOx_GA!$A$4:$X$162,NOx_GA!I$1,FALSE)</f>
        <v>3581.5892174999999</v>
      </c>
      <c r="J23" s="1">
        <f>VLOOKUP(TRIM($B23),NOx_GA!$A$4:$X$162,NOx_GA!J$1,FALSE)</f>
        <v>0</v>
      </c>
      <c r="K23" s="1">
        <f>VLOOKUP(TRIM($B23),NOx_GA!$A$4:$X$162,NOx_GA!K$1,FALSE)</f>
        <v>4.4476801641000003</v>
      </c>
      <c r="L23" s="1">
        <f>VLOOKUP(TRIM($B23),NOx_GA!$A$4:$X$162,NOx_GA!L$1,FALSE)</f>
        <v>2274.0103573000001</v>
      </c>
      <c r="M23" s="1">
        <f>VLOOKUP(TRIM($B23),NOx_GA!$A$4:$X$162,NOx_GA!M$1,FALSE)</f>
        <v>2.2759185329</v>
      </c>
      <c r="N23" s="1">
        <f t="shared" si="0"/>
        <v>7263.4039759170009</v>
      </c>
      <c r="O23" s="1">
        <f>VLOOKUP(TRIM($B23),NOx_GA!$A$4:$X$162,NOx_GA!N$1,FALSE)</f>
        <v>104.72871000000001</v>
      </c>
      <c r="P23" s="1">
        <f>VLOOKUP(TRIM($B23),NOx_GA!$A$4:$X$162,NOx_GA!O$1,FALSE)</f>
        <v>306.9067306</v>
      </c>
      <c r="Q23" s="1">
        <f>VLOOKUP(TRIM($B23),NOx_GA!$A$4:$X$162,NOx_GA!P$1,FALSE)</f>
        <v>0</v>
      </c>
      <c r="R23" s="1">
        <f>VLOOKUP(TRIM($B23),NOx_GA!$A$4:$X$162,NOx_GA!Q$1,FALSE)</f>
        <v>157.20198472000001</v>
      </c>
      <c r="S23" s="1">
        <f>VLOOKUP(TRIM($B23),NOx_GA!$A$4:$X$162,NOx_GA!R$1,FALSE)</f>
        <v>560.26990741999998</v>
      </c>
      <c r="T23" s="1">
        <f>VLOOKUP(TRIM($B23),NOx_GA!$A$4:$X$162,NOx_GA!S$1,FALSE)</f>
        <v>0</v>
      </c>
      <c r="U23" s="1">
        <f>VLOOKUP(TRIM($B23),NOx_GA!$A$4:$X$162,NOx_GA!T$1,FALSE)</f>
        <v>1986.4892358</v>
      </c>
      <c r="V23" s="1">
        <f>VLOOKUP(TRIM($B23),NOx_GA!$A$4:$X$162,NOx_GA!U$1,FALSE)</f>
        <v>0</v>
      </c>
      <c r="W23" s="1">
        <f>VLOOKUP(TRIM($B23),NOx_GA!$A$4:$X$162,NOx_GA!V$1,FALSE)</f>
        <v>4.4476801641000003</v>
      </c>
      <c r="X23" s="1">
        <f>VLOOKUP(TRIM($B23),NOx_GA!$A$4:$X$162,NOx_GA!W$1,FALSE)</f>
        <v>1164.2886149999999</v>
      </c>
      <c r="Y23" s="1">
        <f>VLOOKUP(TRIM($B23),NOx_GA!$A$4:$X$162,NOx_GA!X$1,FALSE)</f>
        <v>2.3336102509000001</v>
      </c>
      <c r="Z23" s="1">
        <f t="shared" si="1"/>
        <v>4181.9377639550003</v>
      </c>
      <c r="AB23" s="1" t="str">
        <f>IF(ISNA(VLOOKUP($B23,Updated_EGU_Emissions!$A$26:$G$32,4,FALSE)),"0",VLOOKUP($B23,Updated_EGU_Emissions!$A$26:$G$32,4,FALSE))</f>
        <v>0</v>
      </c>
      <c r="AC23" s="1" t="str">
        <f>IF(ISNA(VLOOKUP($B23,Updated_EGU_Emissions!$A$26:$G$32,5,FALSE)),"0",VLOOKUP($B23,Updated_EGU_Emissions!$A$26:$G$32,5,FALSE))</f>
        <v>0</v>
      </c>
      <c r="AE23" s="1">
        <f t="shared" si="2"/>
        <v>4.4476801641000003</v>
      </c>
      <c r="AF23" s="1">
        <f t="shared" si="3"/>
        <v>159.7683809129</v>
      </c>
      <c r="AG23" s="1">
        <f t="shared" si="4"/>
        <v>1243.58834004</v>
      </c>
      <c r="AH23" s="1">
        <f t="shared" si="5"/>
        <v>3581.5892174999999</v>
      </c>
      <c r="AI23" s="1">
        <f t="shared" si="6"/>
        <v>2274.0103573000001</v>
      </c>
      <c r="AJ23" s="1">
        <f t="shared" si="7"/>
        <v>7263.4039759169991</v>
      </c>
      <c r="AK23" s="1">
        <f t="shared" si="8"/>
        <v>4.4476801641000003</v>
      </c>
      <c r="AL23" s="1">
        <f t="shared" si="9"/>
        <v>159.53559497090001</v>
      </c>
      <c r="AM23" s="1">
        <f t="shared" si="10"/>
        <v>867.17663801999993</v>
      </c>
      <c r="AN23" s="1">
        <f t="shared" si="11"/>
        <v>1986.4892358</v>
      </c>
      <c r="AO23" s="1">
        <f t="shared" si="13"/>
        <v>1164.2886149999999</v>
      </c>
      <c r="AP23" s="1">
        <f t="shared" si="12"/>
        <v>4181.9377639550003</v>
      </c>
      <c r="AR23">
        <v>13151</v>
      </c>
      <c r="AS23" t="s">
        <v>193</v>
      </c>
      <c r="AT23" s="1">
        <v>2992.447533</v>
      </c>
      <c r="AU23" t="b">
        <f t="shared" si="14"/>
        <v>1</v>
      </c>
    </row>
    <row r="24" spans="1:47" x14ac:dyDescent="0.25">
      <c r="A24" t="s">
        <v>208</v>
      </c>
      <c r="B24" t="s">
        <v>247</v>
      </c>
      <c r="C24" s="1">
        <f>VLOOKUP(TRIM($B24),NOx_GA!$A$4:$X$162,NOx_GA!C$1,FALSE)</f>
        <v>136.59815</v>
      </c>
      <c r="D24" s="1">
        <f>VLOOKUP(TRIM($B24),NOx_GA!$A$4:$X$162,NOx_GA!D$1,FALSE)</f>
        <v>26.626618937</v>
      </c>
      <c r="E24" s="1">
        <f>VLOOKUP(TRIM($B24),NOx_GA!$A$4:$X$162,NOx_GA!E$1,FALSE)</f>
        <v>0</v>
      </c>
      <c r="F24" s="1">
        <f>VLOOKUP(TRIM($B24),NOx_GA!$A$4:$X$162,NOx_GA!F$1,FALSE)</f>
        <v>81.672012874999993</v>
      </c>
      <c r="G24" s="1">
        <f>VLOOKUP(TRIM($B24),NOx_GA!$A$4:$X$162,NOx_GA!G$1,FALSE)</f>
        <v>381.87507149999999</v>
      </c>
      <c r="H24" s="1">
        <f>VLOOKUP(TRIM($B24),NOx_GA!$A$4:$X$162,NOx_GA!H$1,FALSE)</f>
        <v>0</v>
      </c>
      <c r="I24" s="1">
        <f>VLOOKUP(TRIM($B24),NOx_GA!$A$4:$X$162,NOx_GA!I$1,FALSE)</f>
        <v>3051.2941383000002</v>
      </c>
      <c r="J24" s="1">
        <f>VLOOKUP(TRIM($B24),NOx_GA!$A$4:$X$162,NOx_GA!J$1,FALSE)</f>
        <v>40.753146137999998</v>
      </c>
      <c r="K24" s="1">
        <f>VLOOKUP(TRIM($B24),NOx_GA!$A$4:$X$162,NOx_GA!K$1,FALSE)</f>
        <v>2.5589348942000001</v>
      </c>
      <c r="L24" s="1">
        <f>VLOOKUP(TRIM($B24),NOx_GA!$A$4:$X$162,NOx_GA!L$1,FALSE)</f>
        <v>77.121641174999993</v>
      </c>
      <c r="M24" s="1">
        <f>VLOOKUP(TRIM($B24),NOx_GA!$A$4:$X$162,NOx_GA!M$1,FALSE)</f>
        <v>2.3064688321000002</v>
      </c>
      <c r="N24" s="1">
        <f t="shared" si="0"/>
        <v>3664.2080326513001</v>
      </c>
      <c r="O24" s="1">
        <f>VLOOKUP(TRIM($B24),NOx_GA!$A$4:$X$162,NOx_GA!N$1,FALSE)</f>
        <v>136.59815</v>
      </c>
      <c r="P24" s="1">
        <f>VLOOKUP(TRIM($B24),NOx_GA!$A$4:$X$162,NOx_GA!O$1,FALSE)</f>
        <v>22.369620981000001</v>
      </c>
      <c r="Q24" s="1">
        <f>VLOOKUP(TRIM($B24),NOx_GA!$A$4:$X$162,NOx_GA!P$1,FALSE)</f>
        <v>0</v>
      </c>
      <c r="R24" s="1">
        <f>VLOOKUP(TRIM($B24),NOx_GA!$A$4:$X$162,NOx_GA!Q$1,FALSE)</f>
        <v>81.031338194</v>
      </c>
      <c r="S24" s="1">
        <f>VLOOKUP(TRIM($B24),NOx_GA!$A$4:$X$162,NOx_GA!R$1,FALSE)</f>
        <v>236.56313159000001</v>
      </c>
      <c r="T24" s="1">
        <f>VLOOKUP(TRIM($B24),NOx_GA!$A$4:$X$162,NOx_GA!S$1,FALSE)</f>
        <v>0</v>
      </c>
      <c r="U24" s="1">
        <f>VLOOKUP(TRIM($B24),NOx_GA!$A$4:$X$162,NOx_GA!T$1,FALSE)</f>
        <v>1789.4711579</v>
      </c>
      <c r="V24" s="1">
        <f>VLOOKUP(TRIM($B24),NOx_GA!$A$4:$X$162,NOx_GA!U$1,FALSE)</f>
        <v>0</v>
      </c>
      <c r="W24" s="1">
        <f>VLOOKUP(TRIM($B24),NOx_GA!$A$4:$X$162,NOx_GA!V$1,FALSE)</f>
        <v>2.5589348942000001</v>
      </c>
      <c r="X24" s="1">
        <f>VLOOKUP(TRIM($B24),NOx_GA!$A$4:$X$162,NOx_GA!W$1,FALSE)</f>
        <v>77.188198353000004</v>
      </c>
      <c r="Y24" s="1">
        <f>VLOOKUP(TRIM($B24),NOx_GA!$A$4:$X$162,NOx_GA!X$1,FALSE)</f>
        <v>2.3638982702</v>
      </c>
      <c r="Z24" s="1">
        <f t="shared" si="1"/>
        <v>2211.5462801824001</v>
      </c>
      <c r="AB24" s="1" t="str">
        <f>IF(ISNA(VLOOKUP($B24,Updated_EGU_Emissions!$A$26:$G$32,4,FALSE)),"0",VLOOKUP($B24,Updated_EGU_Emissions!$A$26:$G$32,4,FALSE))</f>
        <v>0</v>
      </c>
      <c r="AC24" s="1" t="str">
        <f>IF(ISNA(VLOOKUP($B24,Updated_EGU_Emissions!$A$26:$G$32,5,FALSE)),"0",VLOOKUP($B24,Updated_EGU_Emissions!$A$26:$G$32,5,FALSE))</f>
        <v>0</v>
      </c>
      <c r="AE24" s="1">
        <f t="shared" si="2"/>
        <v>2.5589348942000001</v>
      </c>
      <c r="AF24" s="1">
        <f t="shared" si="3"/>
        <v>83.978481707099988</v>
      </c>
      <c r="AG24" s="1">
        <f t="shared" si="4"/>
        <v>408.50169043699998</v>
      </c>
      <c r="AH24" s="1">
        <f t="shared" si="5"/>
        <v>3051.2941383000002</v>
      </c>
      <c r="AI24" s="1">
        <f t="shared" si="6"/>
        <v>117.87478731299998</v>
      </c>
      <c r="AJ24" s="1">
        <f t="shared" si="7"/>
        <v>3664.2080326513001</v>
      </c>
      <c r="AK24" s="1">
        <f t="shared" si="8"/>
        <v>2.5589348942000001</v>
      </c>
      <c r="AL24" s="1">
        <f t="shared" si="9"/>
        <v>83.395236464199996</v>
      </c>
      <c r="AM24" s="1">
        <f t="shared" si="10"/>
        <v>258.93275257100004</v>
      </c>
      <c r="AN24" s="1">
        <f t="shared" si="11"/>
        <v>1789.4711579</v>
      </c>
      <c r="AO24" s="1">
        <f t="shared" si="13"/>
        <v>77.188198353000004</v>
      </c>
      <c r="AP24" s="1">
        <f t="shared" si="12"/>
        <v>2211.5462801824001</v>
      </c>
      <c r="AR24">
        <v>13157</v>
      </c>
      <c r="AS24" t="s">
        <v>208</v>
      </c>
      <c r="AT24" s="1">
        <v>2406.0676170000002</v>
      </c>
      <c r="AU24" t="b">
        <f t="shared" si="14"/>
        <v>1</v>
      </c>
    </row>
    <row r="25" spans="1:47" x14ac:dyDescent="0.25">
      <c r="A25" t="s">
        <v>194</v>
      </c>
      <c r="B25" t="s">
        <v>233</v>
      </c>
      <c r="C25" s="1">
        <f>VLOOKUP(TRIM($B25),NOx_GA!$A$4:$X$162,NOx_GA!C$1,FALSE)</f>
        <v>115.50124</v>
      </c>
      <c r="D25" s="1">
        <f>VLOOKUP(TRIM($B25),NOx_GA!$A$4:$X$162,NOx_GA!D$1,FALSE)</f>
        <v>10.860590822000001</v>
      </c>
      <c r="E25" s="1">
        <f>VLOOKUP(TRIM($B25),NOx_GA!$A$4:$X$162,NOx_GA!E$1,FALSE)</f>
        <v>0</v>
      </c>
      <c r="F25" s="1">
        <f>VLOOKUP(TRIM($B25),NOx_GA!$A$4:$X$162,NOx_GA!F$1,FALSE)</f>
        <v>61.884859280000001</v>
      </c>
      <c r="G25" s="1">
        <f>VLOOKUP(TRIM($B25),NOx_GA!$A$4:$X$162,NOx_GA!G$1,FALSE)</f>
        <v>64.450952029000007</v>
      </c>
      <c r="H25" s="1">
        <f>VLOOKUP(TRIM($B25),NOx_GA!$A$4:$X$162,NOx_GA!H$1,FALSE)</f>
        <v>0</v>
      </c>
      <c r="I25" s="1">
        <f>VLOOKUP(TRIM($B25),NOx_GA!$A$4:$X$162,NOx_GA!I$1,FALSE)</f>
        <v>342.74019466999999</v>
      </c>
      <c r="J25" s="1">
        <f>VLOOKUP(TRIM($B25),NOx_GA!$A$4:$X$162,NOx_GA!J$1,FALSE)</f>
        <v>0</v>
      </c>
      <c r="K25" s="1">
        <f>VLOOKUP(TRIM($B25),NOx_GA!$A$4:$X$162,NOx_GA!K$1,FALSE)</f>
        <v>99.363403419999997</v>
      </c>
      <c r="L25" s="1">
        <f>VLOOKUP(TRIM($B25),NOx_GA!$A$4:$X$162,NOx_GA!L$1,FALSE)</f>
        <v>13.717634335</v>
      </c>
      <c r="M25" s="1">
        <f>VLOOKUP(TRIM($B25),NOx_GA!$A$4:$X$162,NOx_GA!M$1,FALSE)</f>
        <v>0.16477108879999999</v>
      </c>
      <c r="N25" s="1">
        <f t="shared" si="0"/>
        <v>593.18240564479993</v>
      </c>
      <c r="O25" s="1">
        <f>VLOOKUP(TRIM($B25),NOx_GA!$A$4:$X$162,NOx_GA!N$1,FALSE)</f>
        <v>115.50124</v>
      </c>
      <c r="P25" s="1">
        <f>VLOOKUP(TRIM($B25),NOx_GA!$A$4:$X$162,NOx_GA!O$1,FALSE)</f>
        <v>10.881356576</v>
      </c>
      <c r="Q25" s="1">
        <f>VLOOKUP(TRIM($B25),NOx_GA!$A$4:$X$162,NOx_GA!P$1,FALSE)</f>
        <v>0</v>
      </c>
      <c r="R25" s="1">
        <f>VLOOKUP(TRIM($B25),NOx_GA!$A$4:$X$162,NOx_GA!Q$1,FALSE)</f>
        <v>61.78838597</v>
      </c>
      <c r="S25" s="1">
        <f>VLOOKUP(TRIM($B25),NOx_GA!$A$4:$X$162,NOx_GA!R$1,FALSE)</f>
        <v>42.741094623000002</v>
      </c>
      <c r="T25" s="1">
        <f>VLOOKUP(TRIM($B25),NOx_GA!$A$4:$X$162,NOx_GA!S$1,FALSE)</f>
        <v>0</v>
      </c>
      <c r="U25" s="1">
        <f>VLOOKUP(TRIM($B25),NOx_GA!$A$4:$X$162,NOx_GA!T$1,FALSE)</f>
        <v>168.02461005999999</v>
      </c>
      <c r="V25" s="1">
        <f>VLOOKUP(TRIM($B25),NOx_GA!$A$4:$X$162,NOx_GA!U$1,FALSE)</f>
        <v>0</v>
      </c>
      <c r="W25" s="1">
        <f>VLOOKUP(TRIM($B25),NOx_GA!$A$4:$X$162,NOx_GA!V$1,FALSE)</f>
        <v>99.363403419999997</v>
      </c>
      <c r="X25" s="1">
        <f>VLOOKUP(TRIM($B25),NOx_GA!$A$4:$X$162,NOx_GA!W$1,FALSE)</f>
        <v>14.675730609</v>
      </c>
      <c r="Y25" s="1">
        <f>VLOOKUP(TRIM($B25),NOx_GA!$A$4:$X$162,NOx_GA!X$1,FALSE)</f>
        <v>0.1686288598</v>
      </c>
      <c r="Z25" s="1">
        <f t="shared" si="1"/>
        <v>397.64321011779998</v>
      </c>
      <c r="AB25" s="1" t="str">
        <f>IF(ISNA(VLOOKUP($B25,Updated_EGU_Emissions!$A$26:$G$32,4,FALSE)),"0",VLOOKUP($B25,Updated_EGU_Emissions!$A$26:$G$32,4,FALSE))</f>
        <v>0</v>
      </c>
      <c r="AC25" s="1" t="str">
        <f>IF(ISNA(VLOOKUP($B25,Updated_EGU_Emissions!$A$26:$G$32,5,FALSE)),"0",VLOOKUP($B25,Updated_EGU_Emissions!$A$26:$G$32,5,FALSE))</f>
        <v>0</v>
      </c>
      <c r="AE25" s="1">
        <f t="shared" si="2"/>
        <v>99.363403419999997</v>
      </c>
      <c r="AF25" s="1">
        <f t="shared" si="3"/>
        <v>62.049630368800003</v>
      </c>
      <c r="AG25" s="1">
        <f t="shared" si="4"/>
        <v>75.311542851000013</v>
      </c>
      <c r="AH25" s="1">
        <f t="shared" si="5"/>
        <v>342.74019466999999</v>
      </c>
      <c r="AI25" s="1">
        <f t="shared" si="6"/>
        <v>13.717634335</v>
      </c>
      <c r="AJ25" s="1">
        <f t="shared" si="7"/>
        <v>593.18240564479993</v>
      </c>
      <c r="AK25" s="1">
        <f t="shared" si="8"/>
        <v>99.363403419999997</v>
      </c>
      <c r="AL25" s="1">
        <f t="shared" si="9"/>
        <v>61.957014829800002</v>
      </c>
      <c r="AM25" s="1">
        <f t="shared" si="10"/>
        <v>53.622451199000004</v>
      </c>
      <c r="AN25" s="1">
        <f t="shared" si="11"/>
        <v>168.02461005999999</v>
      </c>
      <c r="AO25" s="1">
        <f t="shared" si="13"/>
        <v>14.675730609</v>
      </c>
      <c r="AP25" s="1">
        <f t="shared" si="12"/>
        <v>397.64321011780004</v>
      </c>
      <c r="AR25">
        <v>13159</v>
      </c>
      <c r="AS25" t="s">
        <v>194</v>
      </c>
      <c r="AT25" s="1">
        <v>275.06450719999998</v>
      </c>
      <c r="AU25" t="b">
        <f t="shared" si="14"/>
        <v>1</v>
      </c>
    </row>
    <row r="26" spans="1:47" x14ac:dyDescent="0.25">
      <c r="A26" t="s">
        <v>195</v>
      </c>
      <c r="B26" t="s">
        <v>234</v>
      </c>
      <c r="C26" s="1">
        <f>VLOOKUP(TRIM($B26),NOx_GA!$A$4:$X$162,NOx_GA!C$1,FALSE)</f>
        <v>84.467129999999997</v>
      </c>
      <c r="D26" s="1">
        <f>VLOOKUP(TRIM($B26),NOx_GA!$A$4:$X$162,NOx_GA!D$1,FALSE)</f>
        <v>10.131996046999999</v>
      </c>
      <c r="E26" s="1">
        <f>VLOOKUP(TRIM($B26),NOx_GA!$A$4:$X$162,NOx_GA!E$1,FALSE)</f>
        <v>0</v>
      </c>
      <c r="F26" s="1">
        <f>VLOOKUP(TRIM($B26),NOx_GA!$A$4:$X$162,NOx_GA!F$1,FALSE)</f>
        <v>47.599589336000001</v>
      </c>
      <c r="G26" s="1">
        <f>VLOOKUP(TRIM($B26),NOx_GA!$A$4:$X$162,NOx_GA!G$1,FALSE)</f>
        <v>61.315367733999999</v>
      </c>
      <c r="H26" s="1">
        <f>VLOOKUP(TRIM($B26),NOx_GA!$A$4:$X$162,NOx_GA!H$1,FALSE)</f>
        <v>0</v>
      </c>
      <c r="I26" s="1">
        <f>VLOOKUP(TRIM($B26),NOx_GA!$A$4:$X$162,NOx_GA!I$1,FALSE)</f>
        <v>668.08811622999997</v>
      </c>
      <c r="J26" s="1">
        <f>VLOOKUP(TRIM($B26),NOx_GA!$A$4:$X$162,NOx_GA!J$1,FALSE)</f>
        <v>0</v>
      </c>
      <c r="K26" s="1">
        <f>VLOOKUP(TRIM($B26),NOx_GA!$A$4:$X$162,NOx_GA!K$1,FALSE)</f>
        <v>12.390609120000001</v>
      </c>
      <c r="L26" s="1">
        <f>VLOOKUP(TRIM($B26),NOx_GA!$A$4:$X$162,NOx_GA!L$1,FALSE)</f>
        <v>0.61374910220000001</v>
      </c>
      <c r="M26" s="1">
        <f>VLOOKUP(TRIM($B26),NOx_GA!$A$4:$X$162,NOx_GA!M$1,FALSE)</f>
        <v>0.23547456310000001</v>
      </c>
      <c r="N26" s="1">
        <f t="shared" si="0"/>
        <v>800.37490213230001</v>
      </c>
      <c r="O26" s="1">
        <f>VLOOKUP(TRIM($B26),NOx_GA!$A$4:$X$162,NOx_GA!N$1,FALSE)</f>
        <v>84.467129999999997</v>
      </c>
      <c r="P26" s="1">
        <f>VLOOKUP(TRIM($B26),NOx_GA!$A$4:$X$162,NOx_GA!O$1,FALSE)</f>
        <v>8.5117416602000002</v>
      </c>
      <c r="Q26" s="1">
        <f>VLOOKUP(TRIM($B26),NOx_GA!$A$4:$X$162,NOx_GA!P$1,FALSE)</f>
        <v>0</v>
      </c>
      <c r="R26" s="1">
        <f>VLOOKUP(TRIM($B26),NOx_GA!$A$4:$X$162,NOx_GA!Q$1,FALSE)</f>
        <v>47.583964492</v>
      </c>
      <c r="S26" s="1">
        <f>VLOOKUP(TRIM($B26),NOx_GA!$A$4:$X$162,NOx_GA!R$1,FALSE)</f>
        <v>39.286878582</v>
      </c>
      <c r="T26" s="1">
        <f>VLOOKUP(TRIM($B26),NOx_GA!$A$4:$X$162,NOx_GA!S$1,FALSE)</f>
        <v>0</v>
      </c>
      <c r="U26" s="1">
        <f>VLOOKUP(TRIM($B26),NOx_GA!$A$4:$X$162,NOx_GA!T$1,FALSE)</f>
        <v>330.11009522000001</v>
      </c>
      <c r="V26" s="1">
        <f>VLOOKUP(TRIM($B26),NOx_GA!$A$4:$X$162,NOx_GA!U$1,FALSE)</f>
        <v>52.529978364999998</v>
      </c>
      <c r="W26" s="1">
        <f>VLOOKUP(TRIM($B26),NOx_GA!$A$4:$X$162,NOx_GA!V$1,FALSE)</f>
        <v>12.390609120000001</v>
      </c>
      <c r="X26" s="1">
        <f>VLOOKUP(TRIM($B26),NOx_GA!$A$4:$X$162,NOx_GA!W$1,FALSE)</f>
        <v>0.59815195970000001</v>
      </c>
      <c r="Y26" s="1">
        <f>VLOOKUP(TRIM($B26),NOx_GA!$A$4:$X$162,NOx_GA!X$1,FALSE)</f>
        <v>0.24108332399999999</v>
      </c>
      <c r="Z26" s="1">
        <f t="shared" si="1"/>
        <v>491.25250272289998</v>
      </c>
      <c r="AB26" s="1" t="str">
        <f>IF(ISNA(VLOOKUP($B26,Updated_EGU_Emissions!$A$26:$G$32,4,FALSE)),"0",VLOOKUP($B26,Updated_EGU_Emissions!$A$26:$G$32,4,FALSE))</f>
        <v>0</v>
      </c>
      <c r="AC26" s="1" t="str">
        <f>IF(ISNA(VLOOKUP($B26,Updated_EGU_Emissions!$A$26:$G$32,5,FALSE)),"0",VLOOKUP($B26,Updated_EGU_Emissions!$A$26:$G$32,5,FALSE))</f>
        <v>0</v>
      </c>
      <c r="AE26" s="1">
        <f t="shared" si="2"/>
        <v>12.390609120000001</v>
      </c>
      <c r="AF26" s="1">
        <f t="shared" si="3"/>
        <v>47.8350638991</v>
      </c>
      <c r="AG26" s="1">
        <f t="shared" si="4"/>
        <v>71.447363780999993</v>
      </c>
      <c r="AH26" s="1">
        <f t="shared" si="5"/>
        <v>668.08811622999997</v>
      </c>
      <c r="AI26" s="1">
        <f t="shared" si="6"/>
        <v>0.61374910220000001</v>
      </c>
      <c r="AJ26" s="1">
        <f t="shared" si="7"/>
        <v>800.37490213230001</v>
      </c>
      <c r="AK26" s="1">
        <f t="shared" si="8"/>
        <v>12.390609120000001</v>
      </c>
      <c r="AL26" s="1">
        <f t="shared" si="9"/>
        <v>47.825047816000001</v>
      </c>
      <c r="AM26" s="1">
        <f t="shared" si="10"/>
        <v>47.798620242200002</v>
      </c>
      <c r="AN26" s="1">
        <f t="shared" si="11"/>
        <v>330.11009522000001</v>
      </c>
      <c r="AO26" s="1">
        <f t="shared" si="13"/>
        <v>53.128130324699995</v>
      </c>
      <c r="AP26" s="1">
        <f t="shared" si="12"/>
        <v>491.25250272290003</v>
      </c>
      <c r="AR26">
        <v>13171</v>
      </c>
      <c r="AS26" t="s">
        <v>195</v>
      </c>
      <c r="AT26" s="1">
        <v>599.74338220000004</v>
      </c>
      <c r="AU26" t="b">
        <f t="shared" si="14"/>
        <v>1</v>
      </c>
    </row>
    <row r="27" spans="1:47" x14ac:dyDescent="0.25">
      <c r="A27" t="s">
        <v>173</v>
      </c>
      <c r="B27" t="s">
        <v>212</v>
      </c>
      <c r="C27" s="1">
        <f>VLOOKUP(TRIM($B27),NOx_GA!$A$4:$X$162,NOx_GA!C$1,FALSE)</f>
        <v>128.65472</v>
      </c>
      <c r="D27" s="1">
        <f>VLOOKUP(TRIM($B27),NOx_GA!$A$4:$X$162,NOx_GA!D$1,FALSE)</f>
        <v>124.97896446999999</v>
      </c>
      <c r="E27" s="1">
        <f>VLOOKUP(TRIM($B27),NOx_GA!$A$4:$X$162,NOx_GA!E$1,FALSE)</f>
        <v>0</v>
      </c>
      <c r="F27" s="1">
        <f>VLOOKUP(TRIM($B27),NOx_GA!$A$4:$X$162,NOx_GA!F$1,FALSE)</f>
        <v>43.237997507000003</v>
      </c>
      <c r="G27" s="1">
        <f>VLOOKUP(TRIM($B27),NOx_GA!$A$4:$X$162,NOx_GA!G$1,FALSE)</f>
        <v>53.511305639</v>
      </c>
      <c r="H27" s="1">
        <f>VLOOKUP(TRIM($B27),NOx_GA!$A$4:$X$162,NOx_GA!H$1,FALSE)</f>
        <v>0</v>
      </c>
      <c r="I27" s="1">
        <f>VLOOKUP(TRIM($B27),NOx_GA!$A$4:$X$162,NOx_GA!I$1,FALSE)</f>
        <v>703.93854979000002</v>
      </c>
      <c r="J27" s="1">
        <f>VLOOKUP(TRIM($B27),NOx_GA!$A$4:$X$162,NOx_GA!J$1,FALSE)</f>
        <v>0</v>
      </c>
      <c r="K27" s="1">
        <f>VLOOKUP(TRIM($B27),NOx_GA!$A$4:$X$162,NOx_GA!K$1,FALSE)</f>
        <v>12.423815960000001</v>
      </c>
      <c r="L27" s="1">
        <f>VLOOKUP(TRIM($B27),NOx_GA!$A$4:$X$162,NOx_GA!L$1,FALSE)</f>
        <v>3041.9883792000001</v>
      </c>
      <c r="M27" s="1">
        <f>VLOOKUP(TRIM($B27),NOx_GA!$A$4:$X$162,NOx_GA!M$1,FALSE)</f>
        <v>0.99536351310000004</v>
      </c>
      <c r="N27" s="1">
        <f t="shared" si="0"/>
        <v>3981.0743760791001</v>
      </c>
      <c r="O27" s="1">
        <f>VLOOKUP(TRIM($B27),NOx_GA!$A$4:$X$162,NOx_GA!N$1,FALSE)</f>
        <v>128.65472</v>
      </c>
      <c r="P27" s="1">
        <f>VLOOKUP(TRIM($B27),NOx_GA!$A$4:$X$162,NOx_GA!O$1,FALSE)</f>
        <v>104.99259309999999</v>
      </c>
      <c r="Q27" s="1">
        <f>VLOOKUP(TRIM($B27),NOx_GA!$A$4:$X$162,NOx_GA!P$1,FALSE)</f>
        <v>0</v>
      </c>
      <c r="R27" s="1">
        <f>VLOOKUP(TRIM($B27),NOx_GA!$A$4:$X$162,NOx_GA!Q$1,FALSE)</f>
        <v>43.221992974000003</v>
      </c>
      <c r="S27" s="1">
        <f>VLOOKUP(TRIM($B27),NOx_GA!$A$4:$X$162,NOx_GA!R$1,FALSE)</f>
        <v>37.092709857000003</v>
      </c>
      <c r="T27" s="1">
        <f>VLOOKUP(TRIM($B27),NOx_GA!$A$4:$X$162,NOx_GA!S$1,FALSE)</f>
        <v>0</v>
      </c>
      <c r="U27" s="1">
        <f>VLOOKUP(TRIM($B27),NOx_GA!$A$4:$X$162,NOx_GA!T$1,FALSE)</f>
        <v>342.75479803000002</v>
      </c>
      <c r="V27" s="1">
        <f>VLOOKUP(TRIM($B27),NOx_GA!$A$4:$X$162,NOx_GA!U$1,FALSE)</f>
        <v>0</v>
      </c>
      <c r="W27" s="1">
        <f>VLOOKUP(TRIM($B27),NOx_GA!$A$4:$X$162,NOx_GA!V$1,FALSE)</f>
        <v>12.423815960000001</v>
      </c>
      <c r="X27" s="1">
        <f>VLOOKUP(TRIM($B27),NOx_GA!$A$4:$X$162,NOx_GA!W$1,FALSE)</f>
        <v>1538.1598535999999</v>
      </c>
      <c r="Y27" s="1">
        <f>VLOOKUP(TRIM($B27),NOx_GA!$A$4:$X$162,NOx_GA!X$1,FALSE)</f>
        <v>1.0224220098000001</v>
      </c>
      <c r="Z27" s="1">
        <f t="shared" si="1"/>
        <v>2079.6681855307997</v>
      </c>
      <c r="AB27" s="1" t="str">
        <f>IF(ISNA(VLOOKUP($B27,Updated_EGU_Emissions!$A$26:$G$32,4,FALSE)),"0",VLOOKUP($B27,Updated_EGU_Emissions!$A$26:$G$32,4,FALSE))</f>
        <v>0</v>
      </c>
      <c r="AC27" s="1" t="str">
        <f>IF(ISNA(VLOOKUP($B27,Updated_EGU_Emissions!$A$26:$G$32,5,FALSE)),"0",VLOOKUP($B27,Updated_EGU_Emissions!$A$26:$G$32,5,FALSE))</f>
        <v>0</v>
      </c>
      <c r="AE27" s="1">
        <f t="shared" si="2"/>
        <v>12.423815960000001</v>
      </c>
      <c r="AF27" s="1">
        <f t="shared" si="3"/>
        <v>44.233361020100006</v>
      </c>
      <c r="AG27" s="1">
        <f t="shared" si="4"/>
        <v>178.49027010899999</v>
      </c>
      <c r="AH27" s="1">
        <f t="shared" si="5"/>
        <v>703.93854979000002</v>
      </c>
      <c r="AI27" s="1">
        <f t="shared" si="6"/>
        <v>3041.9883792000001</v>
      </c>
      <c r="AJ27" s="1">
        <f t="shared" si="7"/>
        <v>3981.0743760791001</v>
      </c>
      <c r="AK27" s="1">
        <f t="shared" si="8"/>
        <v>12.423815960000001</v>
      </c>
      <c r="AL27" s="1">
        <f t="shared" si="9"/>
        <v>44.244414983800006</v>
      </c>
      <c r="AM27" s="1">
        <f t="shared" si="10"/>
        <v>142.08530295700001</v>
      </c>
      <c r="AN27" s="1">
        <f t="shared" si="11"/>
        <v>342.75479803000002</v>
      </c>
      <c r="AO27" s="1">
        <f t="shared" si="13"/>
        <v>1538.1598535999999</v>
      </c>
      <c r="AP27" s="1">
        <f t="shared" si="12"/>
        <v>2079.6681855307997</v>
      </c>
      <c r="AR27">
        <v>13195</v>
      </c>
      <c r="AS27" t="s">
        <v>173</v>
      </c>
      <c r="AT27" s="1">
        <v>588.13652609999997</v>
      </c>
      <c r="AU27" t="b">
        <f t="shared" si="14"/>
        <v>1</v>
      </c>
    </row>
    <row r="28" spans="1:47" x14ac:dyDescent="0.25">
      <c r="A28" t="s">
        <v>196</v>
      </c>
      <c r="B28" t="s">
        <v>235</v>
      </c>
      <c r="C28" s="1">
        <f>VLOOKUP(TRIM($B28),NOx_GA!$A$4:$X$162,NOx_GA!C$1,FALSE)</f>
        <v>139.90532999999999</v>
      </c>
      <c r="D28" s="1">
        <f>VLOOKUP(TRIM($B28),NOx_GA!$A$4:$X$162,NOx_GA!D$1,FALSE)</f>
        <v>378.79047680000002</v>
      </c>
      <c r="E28" s="1">
        <f>VLOOKUP(TRIM($B28),NOx_GA!$A$4:$X$162,NOx_GA!E$1,FALSE)</f>
        <v>0</v>
      </c>
      <c r="F28" s="1">
        <f>VLOOKUP(TRIM($B28),NOx_GA!$A$4:$X$162,NOx_GA!F$1,FALSE)</f>
        <v>105.80026214999999</v>
      </c>
      <c r="G28" s="1">
        <f>VLOOKUP(TRIM($B28),NOx_GA!$A$4:$X$162,NOx_GA!G$1,FALSE)</f>
        <v>82.618072975000004</v>
      </c>
      <c r="H28" s="1">
        <f>VLOOKUP(TRIM($B28),NOx_GA!$A$4:$X$162,NOx_GA!H$1,FALSE)</f>
        <v>0</v>
      </c>
      <c r="I28" s="1">
        <f>VLOOKUP(TRIM($B28),NOx_GA!$A$4:$X$162,NOx_GA!I$1,FALSE)</f>
        <v>820.12026973000002</v>
      </c>
      <c r="J28" s="1">
        <f>VLOOKUP(TRIM($B28),NOx_GA!$A$4:$X$162,NOx_GA!J$1,FALSE)</f>
        <v>0</v>
      </c>
      <c r="K28" s="1">
        <f>VLOOKUP(TRIM($B28),NOx_GA!$A$4:$X$162,NOx_GA!K$1,FALSE)</f>
        <v>118.14169239</v>
      </c>
      <c r="L28" s="1">
        <f>VLOOKUP(TRIM($B28),NOx_GA!$A$4:$X$162,NOx_GA!L$1,FALSE)</f>
        <v>154.55560584</v>
      </c>
      <c r="M28" s="1">
        <f>VLOOKUP(TRIM($B28),NOx_GA!$A$4:$X$162,NOx_GA!M$1,FALSE)</f>
        <v>0.39719627610000002</v>
      </c>
      <c r="N28" s="1">
        <f t="shared" si="0"/>
        <v>1660.4235761610998</v>
      </c>
      <c r="O28" s="1">
        <f>VLOOKUP(TRIM($B28),NOx_GA!$A$4:$X$162,NOx_GA!N$1,FALSE)</f>
        <v>139.90532999999999</v>
      </c>
      <c r="P28" s="1">
        <f>VLOOKUP(TRIM($B28),NOx_GA!$A$4:$X$162,NOx_GA!O$1,FALSE)</f>
        <v>318.42006382</v>
      </c>
      <c r="Q28" s="1">
        <f>VLOOKUP(TRIM($B28),NOx_GA!$A$4:$X$162,NOx_GA!P$1,FALSE)</f>
        <v>0</v>
      </c>
      <c r="R28" s="1">
        <f>VLOOKUP(TRIM($B28),NOx_GA!$A$4:$X$162,NOx_GA!Q$1,FALSE)</f>
        <v>105.63966311</v>
      </c>
      <c r="S28" s="1">
        <f>VLOOKUP(TRIM($B28),NOx_GA!$A$4:$X$162,NOx_GA!R$1,FALSE)</f>
        <v>54.147958801999998</v>
      </c>
      <c r="T28" s="1">
        <f>VLOOKUP(TRIM($B28),NOx_GA!$A$4:$X$162,NOx_GA!S$1,FALSE)</f>
        <v>0</v>
      </c>
      <c r="U28" s="1">
        <f>VLOOKUP(TRIM($B28),NOx_GA!$A$4:$X$162,NOx_GA!T$1,FALSE)</f>
        <v>407.91722611</v>
      </c>
      <c r="V28" s="1">
        <f>VLOOKUP(TRIM($B28),NOx_GA!$A$4:$X$162,NOx_GA!U$1,FALSE)</f>
        <v>0</v>
      </c>
      <c r="W28" s="1">
        <f>VLOOKUP(TRIM($B28),NOx_GA!$A$4:$X$162,NOx_GA!V$1,FALSE)</f>
        <v>118.14169239</v>
      </c>
      <c r="X28" s="1">
        <f>VLOOKUP(TRIM($B28),NOx_GA!$A$4:$X$162,NOx_GA!W$1,FALSE)</f>
        <v>183.66226481999999</v>
      </c>
      <c r="Y28" s="1">
        <f>VLOOKUP(TRIM($B28),NOx_GA!$A$4:$X$162,NOx_GA!X$1,FALSE)</f>
        <v>0.4128209303</v>
      </c>
      <c r="Z28" s="1">
        <f t="shared" si="1"/>
        <v>1188.3416899823001</v>
      </c>
      <c r="AB28" s="1" t="str">
        <f>IF(ISNA(VLOOKUP($B28,Updated_EGU_Emissions!$A$26:$G$32,4,FALSE)),"0",VLOOKUP($B28,Updated_EGU_Emissions!$A$26:$G$32,4,FALSE))</f>
        <v>0</v>
      </c>
      <c r="AC28" s="1" t="str">
        <f>IF(ISNA(VLOOKUP($B28,Updated_EGU_Emissions!$A$26:$G$32,5,FALSE)),"0",VLOOKUP($B28,Updated_EGU_Emissions!$A$26:$G$32,5,FALSE))</f>
        <v>0</v>
      </c>
      <c r="AE28" s="1">
        <f t="shared" si="2"/>
        <v>118.14169239</v>
      </c>
      <c r="AF28" s="1">
        <f t="shared" si="3"/>
        <v>106.1974584261</v>
      </c>
      <c r="AG28" s="1">
        <f t="shared" si="4"/>
        <v>461.40854977500004</v>
      </c>
      <c r="AH28" s="1">
        <f t="shared" si="5"/>
        <v>820.12026973000002</v>
      </c>
      <c r="AI28" s="1">
        <f t="shared" si="6"/>
        <v>154.55560584</v>
      </c>
      <c r="AJ28" s="1">
        <f t="shared" si="7"/>
        <v>1660.4235761611001</v>
      </c>
      <c r="AK28" s="1">
        <f t="shared" si="8"/>
        <v>118.14169239</v>
      </c>
      <c r="AL28" s="1">
        <f t="shared" si="9"/>
        <v>106.0524840403</v>
      </c>
      <c r="AM28" s="1">
        <f t="shared" si="10"/>
        <v>372.568022622</v>
      </c>
      <c r="AN28" s="1">
        <f t="shared" si="11"/>
        <v>407.91722611</v>
      </c>
      <c r="AO28" s="1">
        <f t="shared" si="13"/>
        <v>183.66226481999999</v>
      </c>
      <c r="AP28" s="1">
        <f t="shared" si="12"/>
        <v>1188.3416899823001</v>
      </c>
      <c r="AR28">
        <v>13199</v>
      </c>
      <c r="AS28" t="s">
        <v>196</v>
      </c>
      <c r="AT28" s="1">
        <v>751.10038420000001</v>
      </c>
      <c r="AU28" t="b">
        <f t="shared" si="14"/>
        <v>1</v>
      </c>
    </row>
    <row r="29" spans="1:47" x14ac:dyDescent="0.25">
      <c r="A29" t="s">
        <v>197</v>
      </c>
      <c r="B29" t="s">
        <v>236</v>
      </c>
      <c r="C29" s="1">
        <f>VLOOKUP(TRIM($B29),NOx_GA!$A$4:$X$162,NOx_GA!C$1,FALSE)</f>
        <v>145.18520000000001</v>
      </c>
      <c r="D29" s="1">
        <f>VLOOKUP(TRIM($B29),NOx_GA!$A$4:$X$162,NOx_GA!D$1,FALSE)</f>
        <v>86.015933353999998</v>
      </c>
      <c r="E29" s="1">
        <f>VLOOKUP(TRIM($B29),NOx_GA!$A$4:$X$162,NOx_GA!E$1,FALSE)</f>
        <v>0</v>
      </c>
      <c r="F29" s="1">
        <f>VLOOKUP(TRIM($B29),NOx_GA!$A$4:$X$162,NOx_GA!F$1,FALSE)</f>
        <v>44.972054438999997</v>
      </c>
      <c r="G29" s="1">
        <f>VLOOKUP(TRIM($B29),NOx_GA!$A$4:$X$162,NOx_GA!G$1,FALSE)</f>
        <v>154.23058212000001</v>
      </c>
      <c r="H29" s="1">
        <f>VLOOKUP(TRIM($B29),NOx_GA!$A$4:$X$162,NOx_GA!H$1,FALSE)</f>
        <v>0</v>
      </c>
      <c r="I29" s="1">
        <f>VLOOKUP(TRIM($B29),NOx_GA!$A$4:$X$162,NOx_GA!I$1,FALSE)</f>
        <v>1758.4520875000001</v>
      </c>
      <c r="J29" s="1">
        <f>VLOOKUP(TRIM($B29),NOx_GA!$A$4:$X$162,NOx_GA!J$1,FALSE)</f>
        <v>0</v>
      </c>
      <c r="K29" s="1">
        <f>VLOOKUP(TRIM($B29),NOx_GA!$A$4:$X$162,NOx_GA!K$1,FALSE)</f>
        <v>44.393345404999998</v>
      </c>
      <c r="L29" s="1">
        <f>VLOOKUP(TRIM($B29),NOx_GA!$A$4:$X$162,NOx_GA!L$1,FALSE)</f>
        <v>207.59914978</v>
      </c>
      <c r="M29" s="1">
        <f>VLOOKUP(TRIM($B29),NOx_GA!$A$4:$X$162,NOx_GA!M$1,FALSE)</f>
        <v>0.65293677670000005</v>
      </c>
      <c r="N29" s="1">
        <f t="shared" si="0"/>
        <v>2296.3160893746999</v>
      </c>
      <c r="O29" s="1">
        <f>VLOOKUP(TRIM($B29),NOx_GA!$A$4:$X$162,NOx_GA!N$1,FALSE)</f>
        <v>145.18520000000001</v>
      </c>
      <c r="P29" s="1">
        <f>VLOOKUP(TRIM($B29),NOx_GA!$A$4:$X$162,NOx_GA!O$1,FALSE)</f>
        <v>73.955083836</v>
      </c>
      <c r="Q29" s="1">
        <f>VLOOKUP(TRIM($B29),NOx_GA!$A$4:$X$162,NOx_GA!P$1,FALSE)</f>
        <v>0</v>
      </c>
      <c r="R29" s="1">
        <f>VLOOKUP(TRIM($B29),NOx_GA!$A$4:$X$162,NOx_GA!Q$1,FALSE)</f>
        <v>44.718045154999999</v>
      </c>
      <c r="S29" s="1">
        <f>VLOOKUP(TRIM($B29),NOx_GA!$A$4:$X$162,NOx_GA!R$1,FALSE)</f>
        <v>107.81185275</v>
      </c>
      <c r="T29" s="1">
        <f>VLOOKUP(TRIM($B29),NOx_GA!$A$4:$X$162,NOx_GA!S$1,FALSE)</f>
        <v>0</v>
      </c>
      <c r="U29" s="1">
        <f>VLOOKUP(TRIM($B29),NOx_GA!$A$4:$X$162,NOx_GA!T$1,FALSE)</f>
        <v>1059.5790479</v>
      </c>
      <c r="V29" s="1">
        <f>VLOOKUP(TRIM($B29),NOx_GA!$A$4:$X$162,NOx_GA!U$1,FALSE)</f>
        <v>0</v>
      </c>
      <c r="W29" s="1">
        <f>VLOOKUP(TRIM($B29),NOx_GA!$A$4:$X$162,NOx_GA!V$1,FALSE)</f>
        <v>44.393345404999998</v>
      </c>
      <c r="X29" s="1">
        <f>VLOOKUP(TRIM($B29),NOx_GA!$A$4:$X$162,NOx_GA!W$1,FALSE)</f>
        <v>258.79820566000001</v>
      </c>
      <c r="Y29" s="1">
        <f>VLOOKUP(TRIM($B29),NOx_GA!$A$4:$X$162,NOx_GA!X$1,FALSE)</f>
        <v>0.6699592848</v>
      </c>
      <c r="Z29" s="1">
        <f t="shared" si="1"/>
        <v>1589.9255399907997</v>
      </c>
      <c r="AB29" s="1" t="str">
        <f>IF(ISNA(VLOOKUP($B29,Updated_EGU_Emissions!$A$26:$G$32,4,FALSE)),"0",VLOOKUP($B29,Updated_EGU_Emissions!$A$26:$G$32,4,FALSE))</f>
        <v>0</v>
      </c>
      <c r="AC29" s="1" t="str">
        <f>IF(ISNA(VLOOKUP($B29,Updated_EGU_Emissions!$A$26:$G$32,5,FALSE)),"0",VLOOKUP($B29,Updated_EGU_Emissions!$A$26:$G$32,5,FALSE))</f>
        <v>0</v>
      </c>
      <c r="AE29" s="1">
        <f t="shared" si="2"/>
        <v>44.393345404999998</v>
      </c>
      <c r="AF29" s="1">
        <f t="shared" si="3"/>
        <v>45.6249912157</v>
      </c>
      <c r="AG29" s="1">
        <f t="shared" si="4"/>
        <v>240.24651547400001</v>
      </c>
      <c r="AH29" s="1">
        <f t="shared" si="5"/>
        <v>1758.4520875000001</v>
      </c>
      <c r="AI29" s="1">
        <f t="shared" si="6"/>
        <v>207.59914978</v>
      </c>
      <c r="AJ29" s="1">
        <f t="shared" si="7"/>
        <v>2296.3160893747004</v>
      </c>
      <c r="AK29" s="1">
        <f t="shared" si="8"/>
        <v>44.393345404999998</v>
      </c>
      <c r="AL29" s="1">
        <f t="shared" si="9"/>
        <v>45.3880044398</v>
      </c>
      <c r="AM29" s="1">
        <f t="shared" si="10"/>
        <v>181.76693658599999</v>
      </c>
      <c r="AN29" s="1">
        <f t="shared" si="11"/>
        <v>1059.5790479</v>
      </c>
      <c r="AO29" s="1">
        <f t="shared" si="13"/>
        <v>258.79820566000001</v>
      </c>
      <c r="AP29" s="1">
        <f t="shared" si="12"/>
        <v>1589.9255399907997</v>
      </c>
      <c r="AR29">
        <v>13211</v>
      </c>
      <c r="AS29" t="s">
        <v>197</v>
      </c>
      <c r="AT29" s="1">
        <v>1527.921161</v>
      </c>
      <c r="AU29" t="b">
        <f t="shared" si="14"/>
        <v>1</v>
      </c>
    </row>
    <row r="30" spans="1:47" x14ac:dyDescent="0.25">
      <c r="A30" t="s">
        <v>198</v>
      </c>
      <c r="B30" t="s">
        <v>237</v>
      </c>
      <c r="C30" s="1">
        <f>VLOOKUP(TRIM($B30),NOx_GA!$A$4:$X$162,NOx_GA!C$1,FALSE)</f>
        <v>112.50581</v>
      </c>
      <c r="D30" s="1">
        <f>VLOOKUP(TRIM($B30),NOx_GA!$A$4:$X$162,NOx_GA!D$1,FALSE)</f>
        <v>58.313937113000001</v>
      </c>
      <c r="E30" s="1">
        <f>VLOOKUP(TRIM($B30),NOx_GA!$A$4:$X$162,NOx_GA!E$1,FALSE)</f>
        <v>0</v>
      </c>
      <c r="F30" s="1">
        <f>VLOOKUP(TRIM($B30),NOx_GA!$A$4:$X$162,NOx_GA!F$1,FALSE)</f>
        <v>82.968985863</v>
      </c>
      <c r="G30" s="1">
        <f>VLOOKUP(TRIM($B30),NOx_GA!$A$4:$X$162,NOx_GA!G$1,FALSE)</f>
        <v>448.77946121000002</v>
      </c>
      <c r="H30" s="1">
        <f>VLOOKUP(TRIM($B30),NOx_GA!$A$4:$X$162,NOx_GA!H$1,FALSE)</f>
        <v>0</v>
      </c>
      <c r="I30" s="1">
        <f>VLOOKUP(TRIM($B30),NOx_GA!$A$4:$X$162,NOx_GA!I$1,FALSE)</f>
        <v>2223.4184756</v>
      </c>
      <c r="J30" s="1">
        <f>VLOOKUP(TRIM($B30),NOx_GA!$A$4:$X$162,NOx_GA!J$1,FALSE)</f>
        <v>0</v>
      </c>
      <c r="K30" s="1">
        <f>VLOOKUP(TRIM($B30),NOx_GA!$A$4:$X$162,NOx_GA!K$1,FALSE)</f>
        <v>18.906871099</v>
      </c>
      <c r="L30" s="1">
        <f>VLOOKUP(TRIM($B30),NOx_GA!$A$4:$X$162,NOx_GA!L$1,FALSE)</f>
        <v>39.782321042</v>
      </c>
      <c r="M30" s="1">
        <f>VLOOKUP(TRIM($B30),NOx_GA!$A$4:$X$162,NOx_GA!M$1,FALSE)</f>
        <v>1.6062452573999999</v>
      </c>
      <c r="N30" s="1">
        <f t="shared" si="0"/>
        <v>2873.7762971844004</v>
      </c>
      <c r="O30" s="1">
        <f>VLOOKUP(TRIM($B30),NOx_GA!$A$4:$X$162,NOx_GA!N$1,FALSE)</f>
        <v>112.50581</v>
      </c>
      <c r="P30" s="1">
        <f>VLOOKUP(TRIM($B30),NOx_GA!$A$4:$X$162,NOx_GA!O$1,FALSE)</f>
        <v>51.369421287000002</v>
      </c>
      <c r="Q30" s="1">
        <f>VLOOKUP(TRIM($B30),NOx_GA!$A$4:$X$162,NOx_GA!P$1,FALSE)</f>
        <v>0</v>
      </c>
      <c r="R30" s="1">
        <f>VLOOKUP(TRIM($B30),NOx_GA!$A$4:$X$162,NOx_GA!Q$1,FALSE)</f>
        <v>82.290712455999994</v>
      </c>
      <c r="S30" s="1">
        <f>VLOOKUP(TRIM($B30),NOx_GA!$A$4:$X$162,NOx_GA!R$1,FALSE)</f>
        <v>280.58596413999999</v>
      </c>
      <c r="T30" s="1">
        <f>VLOOKUP(TRIM($B30),NOx_GA!$A$4:$X$162,NOx_GA!S$1,FALSE)</f>
        <v>0</v>
      </c>
      <c r="U30" s="1">
        <f>VLOOKUP(TRIM($B30),NOx_GA!$A$4:$X$162,NOx_GA!T$1,FALSE)</f>
        <v>1153.2749707</v>
      </c>
      <c r="V30" s="1">
        <f>VLOOKUP(TRIM($B30),NOx_GA!$A$4:$X$162,NOx_GA!U$1,FALSE)</f>
        <v>0</v>
      </c>
      <c r="W30" s="1">
        <f>VLOOKUP(TRIM($B30),NOx_GA!$A$4:$X$162,NOx_GA!V$1,FALSE)</f>
        <v>18.906871099</v>
      </c>
      <c r="X30" s="1">
        <f>VLOOKUP(TRIM($B30),NOx_GA!$A$4:$X$162,NOx_GA!W$1,FALSE)</f>
        <v>39.843235581999998</v>
      </c>
      <c r="Y30" s="1">
        <f>VLOOKUP(TRIM($B30),NOx_GA!$A$4:$X$162,NOx_GA!X$1,FALSE)</f>
        <v>1.6637973652</v>
      </c>
      <c r="Z30" s="1">
        <f t="shared" si="1"/>
        <v>1627.9349726292</v>
      </c>
      <c r="AB30" s="1" t="str">
        <f>IF(ISNA(VLOOKUP($B30,Updated_EGU_Emissions!$A$26:$G$32,4,FALSE)),"0",VLOOKUP($B30,Updated_EGU_Emissions!$A$26:$G$32,4,FALSE))</f>
        <v>0</v>
      </c>
      <c r="AC30" s="1" t="str">
        <f>IF(ISNA(VLOOKUP($B30,Updated_EGU_Emissions!$A$26:$G$32,5,FALSE)),"0",VLOOKUP($B30,Updated_EGU_Emissions!$A$26:$G$32,5,FALSE))</f>
        <v>0</v>
      </c>
      <c r="AE30" s="1">
        <f t="shared" si="2"/>
        <v>18.906871099</v>
      </c>
      <c r="AF30" s="1">
        <f t="shared" si="3"/>
        <v>84.575231120400005</v>
      </c>
      <c r="AG30" s="1">
        <f t="shared" si="4"/>
        <v>507.09339832300003</v>
      </c>
      <c r="AH30" s="1">
        <f t="shared" si="5"/>
        <v>2223.4184756</v>
      </c>
      <c r="AI30" s="1">
        <f t="shared" si="6"/>
        <v>39.782321042</v>
      </c>
      <c r="AJ30" s="1">
        <f t="shared" si="7"/>
        <v>2873.7762971844004</v>
      </c>
      <c r="AK30" s="1">
        <f t="shared" si="8"/>
        <v>18.906871099</v>
      </c>
      <c r="AL30" s="1">
        <f t="shared" si="9"/>
        <v>83.954509821199991</v>
      </c>
      <c r="AM30" s="1">
        <f t="shared" si="10"/>
        <v>331.95538542700001</v>
      </c>
      <c r="AN30" s="1">
        <f t="shared" si="11"/>
        <v>1153.2749707</v>
      </c>
      <c r="AO30" s="1">
        <f t="shared" si="13"/>
        <v>39.843235581999998</v>
      </c>
      <c r="AP30" s="1">
        <f t="shared" si="12"/>
        <v>1627.9349726292</v>
      </c>
      <c r="AR30">
        <v>13217</v>
      </c>
      <c r="AS30" t="s">
        <v>198</v>
      </c>
      <c r="AT30" s="1">
        <v>2249.2417129999999</v>
      </c>
      <c r="AU30" t="b">
        <f t="shared" si="14"/>
        <v>1</v>
      </c>
    </row>
    <row r="31" spans="1:47" x14ac:dyDescent="0.25">
      <c r="A31" t="s">
        <v>174</v>
      </c>
      <c r="B31" t="s">
        <v>213</v>
      </c>
      <c r="C31" s="1">
        <f>VLOOKUP(TRIM($B31),NOx_GA!$A$4:$X$162,NOx_GA!C$1,FALSE)</f>
        <v>83.380780000000001</v>
      </c>
      <c r="D31" s="1">
        <f>VLOOKUP(TRIM($B31),NOx_GA!$A$4:$X$162,NOx_GA!D$1,FALSE)</f>
        <v>27.928309638999998</v>
      </c>
      <c r="E31" s="1">
        <f>VLOOKUP(TRIM($B31),NOx_GA!$A$4:$X$162,NOx_GA!E$1,FALSE)</f>
        <v>0</v>
      </c>
      <c r="F31" s="1">
        <f>VLOOKUP(TRIM($B31),NOx_GA!$A$4:$X$162,NOx_GA!F$1,FALSE)</f>
        <v>42.902457103000003</v>
      </c>
      <c r="G31" s="1">
        <f>VLOOKUP(TRIM($B31),NOx_GA!$A$4:$X$162,NOx_GA!G$1,FALSE)</f>
        <v>205.38707951999999</v>
      </c>
      <c r="H31" s="1">
        <f>VLOOKUP(TRIM($B31),NOx_GA!$A$4:$X$162,NOx_GA!H$1,FALSE)</f>
        <v>0</v>
      </c>
      <c r="I31" s="1">
        <f>VLOOKUP(TRIM($B31),NOx_GA!$A$4:$X$162,NOx_GA!I$1,FALSE)</f>
        <v>978.69442707999997</v>
      </c>
      <c r="J31" s="1">
        <f>VLOOKUP(TRIM($B31),NOx_GA!$A$4:$X$162,NOx_GA!J$1,FALSE)</f>
        <v>0</v>
      </c>
      <c r="K31" s="1">
        <f>VLOOKUP(TRIM($B31),NOx_GA!$A$4:$X$162,NOx_GA!K$1,FALSE)</f>
        <v>6.3628304940999998</v>
      </c>
      <c r="L31" s="1">
        <f>VLOOKUP(TRIM($B31),NOx_GA!$A$4:$X$162,NOx_GA!L$1,FALSE)</f>
        <v>0</v>
      </c>
      <c r="M31" s="1">
        <f>VLOOKUP(TRIM($B31),NOx_GA!$A$4:$X$162,NOx_GA!M$1,FALSE)</f>
        <v>1.2146005657000001</v>
      </c>
      <c r="N31" s="1">
        <f t="shared" si="0"/>
        <v>1262.4897044018001</v>
      </c>
      <c r="O31" s="1">
        <f>VLOOKUP(TRIM($B31),NOx_GA!$A$4:$X$162,NOx_GA!N$1,FALSE)</f>
        <v>83.380780000000001</v>
      </c>
      <c r="P31" s="1">
        <f>VLOOKUP(TRIM($B31),NOx_GA!$A$4:$X$162,NOx_GA!O$1,FALSE)</f>
        <v>25.806057044999999</v>
      </c>
      <c r="Q31" s="1">
        <f>VLOOKUP(TRIM($B31),NOx_GA!$A$4:$X$162,NOx_GA!P$1,FALSE)</f>
        <v>0</v>
      </c>
      <c r="R31" s="1">
        <f>VLOOKUP(TRIM($B31),NOx_GA!$A$4:$X$162,NOx_GA!Q$1,FALSE)</f>
        <v>42.906082097000002</v>
      </c>
      <c r="S31" s="1">
        <f>VLOOKUP(TRIM($B31),NOx_GA!$A$4:$X$162,NOx_GA!R$1,FALSE)</f>
        <v>132.78742654999999</v>
      </c>
      <c r="T31" s="1">
        <f>VLOOKUP(TRIM($B31),NOx_GA!$A$4:$X$162,NOx_GA!S$1,FALSE)</f>
        <v>0</v>
      </c>
      <c r="U31" s="1">
        <f>VLOOKUP(TRIM($B31),NOx_GA!$A$4:$X$162,NOx_GA!T$1,FALSE)</f>
        <v>466.29888303000001</v>
      </c>
      <c r="V31" s="1">
        <f>VLOOKUP(TRIM($B31),NOx_GA!$A$4:$X$162,NOx_GA!U$1,FALSE)</f>
        <v>0</v>
      </c>
      <c r="W31" s="1">
        <f>VLOOKUP(TRIM($B31),NOx_GA!$A$4:$X$162,NOx_GA!V$1,FALSE)</f>
        <v>6.3628304940999998</v>
      </c>
      <c r="X31" s="1">
        <f>VLOOKUP(TRIM($B31),NOx_GA!$A$4:$X$162,NOx_GA!W$1,FALSE)</f>
        <v>0</v>
      </c>
      <c r="Y31" s="1">
        <f>VLOOKUP(TRIM($B31),NOx_GA!$A$4:$X$162,NOx_GA!X$1,FALSE)</f>
        <v>1.2454789845000001</v>
      </c>
      <c r="Z31" s="1">
        <f t="shared" si="1"/>
        <v>675.40675820059994</v>
      </c>
      <c r="AB31" s="1" t="str">
        <f>IF(ISNA(VLOOKUP($B31,Updated_EGU_Emissions!$A$26:$G$32,4,FALSE)),"0",VLOOKUP($B31,Updated_EGU_Emissions!$A$26:$G$32,4,FALSE))</f>
        <v>0</v>
      </c>
      <c r="AC31" s="1" t="str">
        <f>IF(ISNA(VLOOKUP($B31,Updated_EGU_Emissions!$A$26:$G$32,5,FALSE)),"0",VLOOKUP($B31,Updated_EGU_Emissions!$A$26:$G$32,5,FALSE))</f>
        <v>0</v>
      </c>
      <c r="AE31" s="1">
        <f t="shared" si="2"/>
        <v>6.3628304940999998</v>
      </c>
      <c r="AF31" s="1">
        <f t="shared" si="3"/>
        <v>44.117057668700006</v>
      </c>
      <c r="AG31" s="1">
        <f t="shared" si="4"/>
        <v>233.31538915899998</v>
      </c>
      <c r="AH31" s="1">
        <f t="shared" si="5"/>
        <v>978.69442707999997</v>
      </c>
      <c r="AI31" s="1">
        <f t="shared" si="6"/>
        <v>0</v>
      </c>
      <c r="AJ31" s="1">
        <f t="shared" si="7"/>
        <v>1262.4897044017998</v>
      </c>
      <c r="AK31" s="1">
        <f t="shared" si="8"/>
        <v>6.3628304940999998</v>
      </c>
      <c r="AL31" s="1">
        <f t="shared" si="9"/>
        <v>44.151561081500006</v>
      </c>
      <c r="AM31" s="1">
        <f t="shared" si="10"/>
        <v>158.59348359499998</v>
      </c>
      <c r="AN31" s="1">
        <f t="shared" si="11"/>
        <v>466.29888303000001</v>
      </c>
      <c r="AO31" s="1">
        <f t="shared" si="13"/>
        <v>0</v>
      </c>
      <c r="AP31" s="1">
        <f t="shared" si="12"/>
        <v>675.40675820060005</v>
      </c>
      <c r="AR31">
        <v>13219</v>
      </c>
      <c r="AS31" t="s">
        <v>174</v>
      </c>
      <c r="AT31" s="1">
        <v>757.13818149999997</v>
      </c>
      <c r="AU31" t="b">
        <f t="shared" si="14"/>
        <v>1</v>
      </c>
    </row>
    <row r="32" spans="1:47" x14ac:dyDescent="0.25">
      <c r="A32" t="s">
        <v>175</v>
      </c>
      <c r="B32" t="s">
        <v>214</v>
      </c>
      <c r="C32" s="1">
        <f>VLOOKUP(TRIM($B32),NOx_GA!$A$4:$X$162,NOx_GA!C$1,FALSE)</f>
        <v>135.83349999999999</v>
      </c>
      <c r="D32" s="1">
        <f>VLOOKUP(TRIM($B32),NOx_GA!$A$4:$X$162,NOx_GA!D$1,FALSE)</f>
        <v>0</v>
      </c>
      <c r="E32" s="1">
        <f>VLOOKUP(TRIM($B32),NOx_GA!$A$4:$X$162,NOx_GA!E$1,FALSE)</f>
        <v>0</v>
      </c>
      <c r="F32" s="1">
        <f>VLOOKUP(TRIM($B32),NOx_GA!$A$4:$X$162,NOx_GA!F$1,FALSE)</f>
        <v>31.518506895000002</v>
      </c>
      <c r="G32" s="1">
        <f>VLOOKUP(TRIM($B32),NOx_GA!$A$4:$X$162,NOx_GA!G$1,FALSE)</f>
        <v>68.763620740999997</v>
      </c>
      <c r="H32" s="1">
        <f>VLOOKUP(TRIM($B32),NOx_GA!$A$4:$X$162,NOx_GA!H$1,FALSE)</f>
        <v>0</v>
      </c>
      <c r="I32" s="1">
        <f>VLOOKUP(TRIM($B32),NOx_GA!$A$4:$X$162,NOx_GA!I$1,FALSE)</f>
        <v>343.68747459000002</v>
      </c>
      <c r="J32" s="1">
        <f>VLOOKUP(TRIM($B32),NOx_GA!$A$4:$X$162,NOx_GA!J$1,FALSE)</f>
        <v>0</v>
      </c>
      <c r="K32" s="1">
        <f>VLOOKUP(TRIM($B32),NOx_GA!$A$4:$X$162,NOx_GA!K$1,FALSE)</f>
        <v>58.119651195000003</v>
      </c>
      <c r="L32" s="1">
        <f>VLOOKUP(TRIM($B32),NOx_GA!$A$4:$X$162,NOx_GA!L$1,FALSE)</f>
        <v>5.9491848E-3</v>
      </c>
      <c r="M32" s="1">
        <f>VLOOKUP(TRIM($B32),NOx_GA!$A$4:$X$162,NOx_GA!M$1,FALSE)</f>
        <v>0.57681712480000003</v>
      </c>
      <c r="N32" s="1">
        <f t="shared" si="0"/>
        <v>502.67201973060003</v>
      </c>
      <c r="O32" s="1">
        <f>VLOOKUP(TRIM($B32),NOx_GA!$A$4:$X$162,NOx_GA!N$1,FALSE)</f>
        <v>135.83349999999999</v>
      </c>
      <c r="P32" s="1">
        <f>VLOOKUP(TRIM($B32),NOx_GA!$A$4:$X$162,NOx_GA!O$1,FALSE)</f>
        <v>0</v>
      </c>
      <c r="Q32" s="1">
        <f>VLOOKUP(TRIM($B32),NOx_GA!$A$4:$X$162,NOx_GA!P$1,FALSE)</f>
        <v>0</v>
      </c>
      <c r="R32" s="1">
        <f>VLOOKUP(TRIM($B32),NOx_GA!$A$4:$X$162,NOx_GA!Q$1,FALSE)</f>
        <v>31.520308440000001</v>
      </c>
      <c r="S32" s="1">
        <f>VLOOKUP(TRIM($B32),NOx_GA!$A$4:$X$162,NOx_GA!R$1,FALSE)</f>
        <v>46.981813096000003</v>
      </c>
      <c r="T32" s="1">
        <f>VLOOKUP(TRIM($B32),NOx_GA!$A$4:$X$162,NOx_GA!S$1,FALSE)</f>
        <v>0</v>
      </c>
      <c r="U32" s="1">
        <f>VLOOKUP(TRIM($B32),NOx_GA!$A$4:$X$162,NOx_GA!T$1,FALSE)</f>
        <v>167.1306812</v>
      </c>
      <c r="V32" s="1">
        <f>VLOOKUP(TRIM($B32),NOx_GA!$A$4:$X$162,NOx_GA!U$1,FALSE)</f>
        <v>0</v>
      </c>
      <c r="W32" s="1">
        <f>VLOOKUP(TRIM($B32),NOx_GA!$A$4:$X$162,NOx_GA!V$1,FALSE)</f>
        <v>58.119651195000003</v>
      </c>
      <c r="X32" s="1">
        <f>VLOOKUP(TRIM($B32),NOx_GA!$A$4:$X$162,NOx_GA!W$1,FALSE)</f>
        <v>5.6385313000000001E-3</v>
      </c>
      <c r="Y32" s="1">
        <f>VLOOKUP(TRIM($B32),NOx_GA!$A$4:$X$162,NOx_GA!X$1,FALSE)</f>
        <v>0.59140079599999995</v>
      </c>
      <c r="Z32" s="1">
        <f t="shared" si="1"/>
        <v>304.34949325830001</v>
      </c>
      <c r="AB32" s="1" t="str">
        <f>IF(ISNA(VLOOKUP($B32,Updated_EGU_Emissions!$A$26:$G$32,4,FALSE)),"0",VLOOKUP($B32,Updated_EGU_Emissions!$A$26:$G$32,4,FALSE))</f>
        <v>0</v>
      </c>
      <c r="AC32" s="1" t="str">
        <f>IF(ISNA(VLOOKUP($B32,Updated_EGU_Emissions!$A$26:$G$32,5,FALSE)),"0",VLOOKUP($B32,Updated_EGU_Emissions!$A$26:$G$32,5,FALSE))</f>
        <v>0</v>
      </c>
      <c r="AE32" s="1">
        <f t="shared" si="2"/>
        <v>58.119651195000003</v>
      </c>
      <c r="AF32" s="1">
        <f t="shared" si="3"/>
        <v>32.095324019800003</v>
      </c>
      <c r="AG32" s="1">
        <f t="shared" si="4"/>
        <v>68.763620740999997</v>
      </c>
      <c r="AH32" s="1">
        <f t="shared" si="5"/>
        <v>343.68747459000002</v>
      </c>
      <c r="AI32" s="1">
        <f t="shared" si="6"/>
        <v>5.9491848E-3</v>
      </c>
      <c r="AJ32" s="1">
        <f t="shared" si="7"/>
        <v>502.67201973060003</v>
      </c>
      <c r="AK32" s="1">
        <f t="shared" si="8"/>
        <v>58.119651195000003</v>
      </c>
      <c r="AL32" s="1">
        <f t="shared" si="9"/>
        <v>32.111709236000003</v>
      </c>
      <c r="AM32" s="1">
        <f t="shared" si="10"/>
        <v>46.981813096000003</v>
      </c>
      <c r="AN32" s="1">
        <f t="shared" si="11"/>
        <v>167.1306812</v>
      </c>
      <c r="AO32" s="1">
        <f t="shared" si="13"/>
        <v>5.6385313000000001E-3</v>
      </c>
      <c r="AP32" s="1">
        <f t="shared" si="12"/>
        <v>304.34949325830001</v>
      </c>
      <c r="AR32">
        <v>13221</v>
      </c>
      <c r="AS32" t="s">
        <v>175</v>
      </c>
      <c r="AT32" s="1">
        <v>283.23707760000002</v>
      </c>
      <c r="AU32" t="b">
        <f t="shared" si="14"/>
        <v>1</v>
      </c>
    </row>
    <row r="33" spans="1:47" x14ac:dyDescent="0.25">
      <c r="A33" t="s">
        <v>199</v>
      </c>
      <c r="B33" t="s">
        <v>238</v>
      </c>
      <c r="C33" s="1">
        <f>VLOOKUP(TRIM($B33),NOx_GA!$A$4:$X$162,NOx_GA!C$1,FALSE)</f>
        <v>87.782809999999998</v>
      </c>
      <c r="D33" s="1">
        <f>VLOOKUP(TRIM($B33),NOx_GA!$A$4:$X$162,NOx_GA!D$1,FALSE)</f>
        <v>297.31136085999998</v>
      </c>
      <c r="E33" s="1">
        <f>VLOOKUP(TRIM($B33),NOx_GA!$A$4:$X$162,NOx_GA!E$1,FALSE)</f>
        <v>0</v>
      </c>
      <c r="F33" s="1">
        <f>VLOOKUP(TRIM($B33),NOx_GA!$A$4:$X$162,NOx_GA!F$1,FALSE)</f>
        <v>104.32398104000001</v>
      </c>
      <c r="G33" s="1">
        <f>VLOOKUP(TRIM($B33),NOx_GA!$A$4:$X$162,NOx_GA!G$1,FALSE)</f>
        <v>406.79147804000002</v>
      </c>
      <c r="H33" s="1">
        <f>VLOOKUP(TRIM($B33),NOx_GA!$A$4:$X$162,NOx_GA!H$1,FALSE)</f>
        <v>0</v>
      </c>
      <c r="I33" s="1">
        <f>VLOOKUP(TRIM($B33),NOx_GA!$A$4:$X$162,NOx_GA!I$1,FALSE)</f>
        <v>1751.2565953000001</v>
      </c>
      <c r="J33" s="1">
        <f>VLOOKUP(TRIM($B33),NOx_GA!$A$4:$X$162,NOx_GA!J$1,FALSE)</f>
        <v>0</v>
      </c>
      <c r="K33" s="1">
        <f>VLOOKUP(TRIM($B33),NOx_GA!$A$4:$X$162,NOx_GA!K$1,FALSE)</f>
        <v>5.7676683246999998</v>
      </c>
      <c r="L33" s="1">
        <f>VLOOKUP(TRIM($B33),NOx_GA!$A$4:$X$162,NOx_GA!L$1,FALSE)</f>
        <v>2.93278584E-2</v>
      </c>
      <c r="M33" s="1">
        <f>VLOOKUP(TRIM($B33),NOx_GA!$A$4:$X$162,NOx_GA!M$1,FALSE)</f>
        <v>2.3962691032999999</v>
      </c>
      <c r="N33" s="1">
        <f t="shared" si="0"/>
        <v>2567.8766805263999</v>
      </c>
      <c r="O33" s="1">
        <f>VLOOKUP(TRIM($B33),NOx_GA!$A$4:$X$162,NOx_GA!N$1,FALSE)</f>
        <v>87.782809999999998</v>
      </c>
      <c r="P33" s="1">
        <f>VLOOKUP(TRIM($B33),NOx_GA!$A$4:$X$162,NOx_GA!O$1,FALSE)</f>
        <v>249.76759469999999</v>
      </c>
      <c r="Q33" s="1">
        <f>VLOOKUP(TRIM($B33),NOx_GA!$A$4:$X$162,NOx_GA!P$1,FALSE)</f>
        <v>0</v>
      </c>
      <c r="R33" s="1">
        <f>VLOOKUP(TRIM($B33),NOx_GA!$A$4:$X$162,NOx_GA!Q$1,FALSE)</f>
        <v>104.39481065</v>
      </c>
      <c r="S33" s="1">
        <f>VLOOKUP(TRIM($B33),NOx_GA!$A$4:$X$162,NOx_GA!R$1,FALSE)</f>
        <v>261.48647987999999</v>
      </c>
      <c r="T33" s="1">
        <f>VLOOKUP(TRIM($B33),NOx_GA!$A$4:$X$162,NOx_GA!S$1,FALSE)</f>
        <v>0</v>
      </c>
      <c r="U33" s="1">
        <f>VLOOKUP(TRIM($B33),NOx_GA!$A$4:$X$162,NOx_GA!T$1,FALSE)</f>
        <v>976.73755813000002</v>
      </c>
      <c r="V33" s="1">
        <f>VLOOKUP(TRIM($B33),NOx_GA!$A$4:$X$162,NOx_GA!U$1,FALSE)</f>
        <v>0</v>
      </c>
      <c r="W33" s="1">
        <f>VLOOKUP(TRIM($B33),NOx_GA!$A$4:$X$162,NOx_GA!V$1,FALSE)</f>
        <v>5.7676683246999998</v>
      </c>
      <c r="X33" s="1">
        <f>VLOOKUP(TRIM($B33),NOx_GA!$A$4:$X$162,NOx_GA!W$1,FALSE)</f>
        <v>2.7790461499999999E-2</v>
      </c>
      <c r="Y33" s="1">
        <f>VLOOKUP(TRIM($B33),NOx_GA!$A$4:$X$162,NOx_GA!X$1,FALSE)</f>
        <v>2.4782431945000001</v>
      </c>
      <c r="Z33" s="1">
        <f t="shared" si="1"/>
        <v>1600.6601453407</v>
      </c>
      <c r="AB33" s="1" t="str">
        <f>IF(ISNA(VLOOKUP($B33,Updated_EGU_Emissions!$A$26:$G$32,4,FALSE)),"0",VLOOKUP($B33,Updated_EGU_Emissions!$A$26:$G$32,4,FALSE))</f>
        <v>0</v>
      </c>
      <c r="AC33" s="1" t="str">
        <f>IF(ISNA(VLOOKUP($B33,Updated_EGU_Emissions!$A$26:$G$32,5,FALSE)),"0",VLOOKUP($B33,Updated_EGU_Emissions!$A$26:$G$32,5,FALSE))</f>
        <v>0</v>
      </c>
      <c r="AE33" s="1">
        <f t="shared" si="2"/>
        <v>5.7676683246999998</v>
      </c>
      <c r="AF33" s="1">
        <f t="shared" si="3"/>
        <v>106.72025014330001</v>
      </c>
      <c r="AG33" s="1">
        <f t="shared" si="4"/>
        <v>704.10283890000005</v>
      </c>
      <c r="AH33" s="1">
        <f t="shared" si="5"/>
        <v>1751.2565953000001</v>
      </c>
      <c r="AI33" s="1">
        <f t="shared" si="6"/>
        <v>2.93278584E-2</v>
      </c>
      <c r="AJ33" s="1">
        <f t="shared" si="7"/>
        <v>2567.8766805263999</v>
      </c>
      <c r="AK33" s="1">
        <f t="shared" si="8"/>
        <v>5.7676683246999998</v>
      </c>
      <c r="AL33" s="1">
        <f t="shared" si="9"/>
        <v>106.87305384449999</v>
      </c>
      <c r="AM33" s="1">
        <f t="shared" si="10"/>
        <v>511.25407457999995</v>
      </c>
      <c r="AN33" s="1">
        <f t="shared" si="11"/>
        <v>976.73755813000002</v>
      </c>
      <c r="AO33" s="1">
        <f t="shared" si="13"/>
        <v>2.7790461499999999E-2</v>
      </c>
      <c r="AP33" s="1">
        <f t="shared" si="12"/>
        <v>1600.6601453407</v>
      </c>
      <c r="AR33">
        <v>13223</v>
      </c>
      <c r="AS33" t="s">
        <v>199</v>
      </c>
      <c r="AT33" s="1">
        <v>1263.326241</v>
      </c>
      <c r="AU33" t="b">
        <f t="shared" si="14"/>
        <v>1</v>
      </c>
    </row>
    <row r="34" spans="1:47" x14ac:dyDescent="0.25">
      <c r="A34" t="s">
        <v>200</v>
      </c>
      <c r="B34" t="s">
        <v>239</v>
      </c>
      <c r="C34" s="1">
        <f>VLOOKUP(TRIM($B34),NOx_GA!$A$4:$X$162,NOx_GA!C$1,FALSE)</f>
        <v>59.115920000000003</v>
      </c>
      <c r="D34" s="1">
        <f>VLOOKUP(TRIM($B34),NOx_GA!$A$4:$X$162,NOx_GA!D$1,FALSE)</f>
        <v>13.657937690000001</v>
      </c>
      <c r="E34" s="1">
        <f>VLOOKUP(TRIM($B34),NOx_GA!$A$4:$X$162,NOx_GA!E$1,FALSE)</f>
        <v>0</v>
      </c>
      <c r="F34" s="1">
        <f>VLOOKUP(TRIM($B34),NOx_GA!$A$4:$X$162,NOx_GA!F$1,FALSE)</f>
        <v>39.705852981</v>
      </c>
      <c r="G34" s="1">
        <f>VLOOKUP(TRIM($B34),NOx_GA!$A$4:$X$162,NOx_GA!G$1,FALSE)</f>
        <v>149.80736372999999</v>
      </c>
      <c r="H34" s="1">
        <f>VLOOKUP(TRIM($B34),NOx_GA!$A$4:$X$162,NOx_GA!H$1,FALSE)</f>
        <v>0</v>
      </c>
      <c r="I34" s="1">
        <f>VLOOKUP(TRIM($B34),NOx_GA!$A$4:$X$162,NOx_GA!I$1,FALSE)</f>
        <v>795.50933039999995</v>
      </c>
      <c r="J34" s="1">
        <f>VLOOKUP(TRIM($B34),NOx_GA!$A$4:$X$162,NOx_GA!J$1,FALSE)</f>
        <v>0</v>
      </c>
      <c r="K34" s="1">
        <f>VLOOKUP(TRIM($B34),NOx_GA!$A$4:$X$162,NOx_GA!K$1,FALSE)</f>
        <v>10.673055421000001</v>
      </c>
      <c r="L34" s="1">
        <f>VLOOKUP(TRIM($B34),NOx_GA!$A$4:$X$162,NOx_GA!L$1,FALSE)</f>
        <v>4.5798836068000002</v>
      </c>
      <c r="M34" s="1">
        <f>VLOOKUP(TRIM($B34),NOx_GA!$A$4:$X$162,NOx_GA!M$1,FALSE)</f>
        <v>0.49028199439999998</v>
      </c>
      <c r="N34" s="1">
        <f t="shared" si="0"/>
        <v>1014.4237058231998</v>
      </c>
      <c r="O34" s="1">
        <f>VLOOKUP(TRIM($B34),NOx_GA!$A$4:$X$162,NOx_GA!N$1,FALSE)</f>
        <v>59.115920000000003</v>
      </c>
      <c r="P34" s="1">
        <f>VLOOKUP(TRIM($B34),NOx_GA!$A$4:$X$162,NOx_GA!O$1,FALSE)</f>
        <v>14.418191910000001</v>
      </c>
      <c r="Q34" s="1">
        <f>VLOOKUP(TRIM($B34),NOx_GA!$A$4:$X$162,NOx_GA!P$1,FALSE)</f>
        <v>0</v>
      </c>
      <c r="R34" s="1">
        <f>VLOOKUP(TRIM($B34),NOx_GA!$A$4:$X$162,NOx_GA!Q$1,FALSE)</f>
        <v>39.720695224000004</v>
      </c>
      <c r="S34" s="1">
        <f>VLOOKUP(TRIM($B34),NOx_GA!$A$4:$X$162,NOx_GA!R$1,FALSE)</f>
        <v>97.600783258000007</v>
      </c>
      <c r="T34" s="1">
        <f>VLOOKUP(TRIM($B34),NOx_GA!$A$4:$X$162,NOx_GA!S$1,FALSE)</f>
        <v>0</v>
      </c>
      <c r="U34" s="1">
        <f>VLOOKUP(TRIM($B34),NOx_GA!$A$4:$X$162,NOx_GA!T$1,FALSE)</f>
        <v>396.69540179000001</v>
      </c>
      <c r="V34" s="1">
        <f>VLOOKUP(TRIM($B34),NOx_GA!$A$4:$X$162,NOx_GA!U$1,FALSE)</f>
        <v>0</v>
      </c>
      <c r="W34" s="1">
        <f>VLOOKUP(TRIM($B34),NOx_GA!$A$4:$X$162,NOx_GA!V$1,FALSE)</f>
        <v>10.673055421000001</v>
      </c>
      <c r="X34" s="1">
        <f>VLOOKUP(TRIM($B34),NOx_GA!$A$4:$X$162,NOx_GA!W$1,FALSE)</f>
        <v>4.4087956379</v>
      </c>
      <c r="Y34" s="1">
        <f>VLOOKUP(TRIM($B34),NOx_GA!$A$4:$X$162,NOx_GA!X$1,FALSE)</f>
        <v>0.50916961419999995</v>
      </c>
      <c r="Z34" s="1">
        <f t="shared" si="1"/>
        <v>564.02609285509993</v>
      </c>
      <c r="AB34" s="1" t="str">
        <f>IF(ISNA(VLOOKUP($B34,Updated_EGU_Emissions!$A$26:$G$32,4,FALSE)),"0",VLOOKUP($B34,Updated_EGU_Emissions!$A$26:$G$32,4,FALSE))</f>
        <v>0</v>
      </c>
      <c r="AC34" s="1" t="str">
        <f>IF(ISNA(VLOOKUP($B34,Updated_EGU_Emissions!$A$26:$G$32,5,FALSE)),"0",VLOOKUP($B34,Updated_EGU_Emissions!$A$26:$G$32,5,FALSE))</f>
        <v>0</v>
      </c>
      <c r="AE34" s="1">
        <f t="shared" si="2"/>
        <v>10.673055421000001</v>
      </c>
      <c r="AF34" s="1">
        <f t="shared" si="3"/>
        <v>40.1961349754</v>
      </c>
      <c r="AG34" s="1">
        <f t="shared" si="4"/>
        <v>163.46530142</v>
      </c>
      <c r="AH34" s="1">
        <f t="shared" si="5"/>
        <v>795.50933039999995</v>
      </c>
      <c r="AI34" s="1">
        <f t="shared" si="6"/>
        <v>4.5798836068000002</v>
      </c>
      <c r="AJ34" s="1">
        <f t="shared" si="7"/>
        <v>1014.4237058232</v>
      </c>
      <c r="AK34" s="1">
        <f t="shared" si="8"/>
        <v>10.673055421000001</v>
      </c>
      <c r="AL34" s="1">
        <f t="shared" si="9"/>
        <v>40.229864838200001</v>
      </c>
      <c r="AM34" s="1">
        <f t="shared" si="10"/>
        <v>112.01897516800001</v>
      </c>
      <c r="AN34" s="1">
        <f t="shared" si="11"/>
        <v>396.69540179000001</v>
      </c>
      <c r="AO34" s="1">
        <f t="shared" si="13"/>
        <v>4.4087956379</v>
      </c>
      <c r="AP34" s="1">
        <f t="shared" si="12"/>
        <v>564.02609285510005</v>
      </c>
      <c r="AR34">
        <v>13227</v>
      </c>
      <c r="AS34" t="s">
        <v>200</v>
      </c>
      <c r="AT34" s="1">
        <v>684.17234910000002</v>
      </c>
      <c r="AU34" t="b">
        <f t="shared" si="14"/>
        <v>1</v>
      </c>
    </row>
    <row r="35" spans="1:47" x14ac:dyDescent="0.25">
      <c r="A35" t="s">
        <v>201</v>
      </c>
      <c r="B35" t="s">
        <v>240</v>
      </c>
      <c r="C35" s="1">
        <f>VLOOKUP(TRIM($B35),NOx_GA!$A$4:$X$162,NOx_GA!C$1,FALSE)</f>
        <v>90.819900000000004</v>
      </c>
      <c r="D35" s="1">
        <f>VLOOKUP(TRIM($B35),NOx_GA!$A$4:$X$162,NOx_GA!D$1,FALSE)</f>
        <v>0</v>
      </c>
      <c r="E35" s="1">
        <f>VLOOKUP(TRIM($B35),NOx_GA!$A$4:$X$162,NOx_GA!E$1,FALSE)</f>
        <v>0</v>
      </c>
      <c r="F35" s="1">
        <f>VLOOKUP(TRIM($B35),NOx_GA!$A$4:$X$162,NOx_GA!F$1,FALSE)</f>
        <v>48.308510546999997</v>
      </c>
      <c r="G35" s="1">
        <f>VLOOKUP(TRIM($B35),NOx_GA!$A$4:$X$162,NOx_GA!G$1,FALSE)</f>
        <v>62.980745612</v>
      </c>
      <c r="H35" s="1">
        <f>VLOOKUP(TRIM($B35),NOx_GA!$A$4:$X$162,NOx_GA!H$1,FALSE)</f>
        <v>0</v>
      </c>
      <c r="I35" s="1">
        <f>VLOOKUP(TRIM($B35),NOx_GA!$A$4:$X$162,NOx_GA!I$1,FALSE)</f>
        <v>424.33830042</v>
      </c>
      <c r="J35" s="1">
        <f>VLOOKUP(TRIM($B35),NOx_GA!$A$4:$X$162,NOx_GA!J$1,FALSE)</f>
        <v>0</v>
      </c>
      <c r="K35" s="1">
        <f>VLOOKUP(TRIM($B35),NOx_GA!$A$4:$X$162,NOx_GA!K$1,FALSE)</f>
        <v>39.827338318999999</v>
      </c>
      <c r="L35" s="1">
        <f>VLOOKUP(TRIM($B35),NOx_GA!$A$4:$X$162,NOx_GA!L$1,FALSE)</f>
        <v>0.2295910719</v>
      </c>
      <c r="M35" s="1">
        <f>VLOOKUP(TRIM($B35),NOx_GA!$A$4:$X$162,NOx_GA!M$1,FALSE)</f>
        <v>0.29851631810000001</v>
      </c>
      <c r="N35" s="1">
        <f t="shared" si="0"/>
        <v>575.98300228799997</v>
      </c>
      <c r="O35" s="1">
        <f>VLOOKUP(TRIM($B35),NOx_GA!$A$4:$X$162,NOx_GA!N$1,FALSE)</f>
        <v>90.819900000000004</v>
      </c>
      <c r="P35" s="1">
        <f>VLOOKUP(TRIM($B35),NOx_GA!$A$4:$X$162,NOx_GA!O$1,FALSE)</f>
        <v>0</v>
      </c>
      <c r="Q35" s="1">
        <f>VLOOKUP(TRIM($B35),NOx_GA!$A$4:$X$162,NOx_GA!P$1,FALSE)</f>
        <v>0</v>
      </c>
      <c r="R35" s="1">
        <f>VLOOKUP(TRIM($B35),NOx_GA!$A$4:$X$162,NOx_GA!Q$1,FALSE)</f>
        <v>48.316430363999999</v>
      </c>
      <c r="S35" s="1">
        <f>VLOOKUP(TRIM($B35),NOx_GA!$A$4:$X$162,NOx_GA!R$1,FALSE)</f>
        <v>43.717510560999997</v>
      </c>
      <c r="T35" s="1">
        <f>VLOOKUP(TRIM($B35),NOx_GA!$A$4:$X$162,NOx_GA!S$1,FALSE)</f>
        <v>0</v>
      </c>
      <c r="U35" s="1">
        <f>VLOOKUP(TRIM($B35),NOx_GA!$A$4:$X$162,NOx_GA!T$1,FALSE)</f>
        <v>209.03007316</v>
      </c>
      <c r="V35" s="1">
        <f>VLOOKUP(TRIM($B35),NOx_GA!$A$4:$X$162,NOx_GA!U$1,FALSE)</f>
        <v>0</v>
      </c>
      <c r="W35" s="1">
        <f>VLOOKUP(TRIM($B35),NOx_GA!$A$4:$X$162,NOx_GA!V$1,FALSE)</f>
        <v>39.827338318999999</v>
      </c>
      <c r="X35" s="1">
        <f>VLOOKUP(TRIM($B35),NOx_GA!$A$4:$X$162,NOx_GA!W$1,FALSE)</f>
        <v>0.21756974870000001</v>
      </c>
      <c r="Y35" s="1">
        <f>VLOOKUP(TRIM($B35),NOx_GA!$A$4:$X$162,NOx_GA!X$1,FALSE)</f>
        <v>0.30856279089999999</v>
      </c>
      <c r="Z35" s="1">
        <f t="shared" si="1"/>
        <v>341.41748494359996</v>
      </c>
      <c r="AB35" s="1" t="str">
        <f>IF(ISNA(VLOOKUP($B35,Updated_EGU_Emissions!$A$26:$G$32,4,FALSE)),"0",VLOOKUP($B35,Updated_EGU_Emissions!$A$26:$G$32,4,FALSE))</f>
        <v>0</v>
      </c>
      <c r="AC35" s="1" t="str">
        <f>IF(ISNA(VLOOKUP($B35,Updated_EGU_Emissions!$A$26:$G$32,5,FALSE)),"0",VLOOKUP($B35,Updated_EGU_Emissions!$A$26:$G$32,5,FALSE))</f>
        <v>0</v>
      </c>
      <c r="AE35" s="1">
        <f t="shared" si="2"/>
        <v>39.827338318999999</v>
      </c>
      <c r="AF35" s="1">
        <f t="shared" si="3"/>
        <v>48.607026865099996</v>
      </c>
      <c r="AG35" s="1">
        <f t="shared" si="4"/>
        <v>62.980745612</v>
      </c>
      <c r="AH35" s="1">
        <f t="shared" si="5"/>
        <v>424.33830042</v>
      </c>
      <c r="AI35" s="1">
        <f t="shared" si="6"/>
        <v>0.2295910719</v>
      </c>
      <c r="AJ35" s="1">
        <f t="shared" si="7"/>
        <v>575.98300228799997</v>
      </c>
      <c r="AK35" s="1">
        <f t="shared" si="8"/>
        <v>39.827338318999999</v>
      </c>
      <c r="AL35" s="1">
        <f t="shared" si="9"/>
        <v>48.624993154899997</v>
      </c>
      <c r="AM35" s="1">
        <f t="shared" si="10"/>
        <v>43.717510560999997</v>
      </c>
      <c r="AN35" s="1">
        <f t="shared" si="11"/>
        <v>209.03007316</v>
      </c>
      <c r="AO35" s="1">
        <f t="shared" si="13"/>
        <v>0.21756974870000001</v>
      </c>
      <c r="AP35" s="1">
        <f t="shared" si="12"/>
        <v>341.41748494359996</v>
      </c>
      <c r="AR35">
        <v>13231</v>
      </c>
      <c r="AS35" t="s">
        <v>201</v>
      </c>
      <c r="AT35" s="1">
        <v>354.17059899999998</v>
      </c>
      <c r="AU35" t="b">
        <f t="shared" si="14"/>
        <v>1</v>
      </c>
    </row>
    <row r="36" spans="1:47" x14ac:dyDescent="0.25">
      <c r="A36" t="s">
        <v>206</v>
      </c>
      <c r="B36" t="s">
        <v>245</v>
      </c>
      <c r="C36" s="1">
        <f>VLOOKUP(TRIM($B36),NOx_GA!$A$4:$X$162,NOx_GA!C$1,FALSE)</f>
        <v>106.75654</v>
      </c>
      <c r="D36" s="1">
        <f>VLOOKUP(TRIM($B36),NOx_GA!$A$4:$X$162,NOx_GA!D$1,FALSE)</f>
        <v>258.07556176999998</v>
      </c>
      <c r="E36" s="1">
        <f>VLOOKUP(TRIM($B36),NOx_GA!$A$4:$X$162,NOx_GA!E$1,FALSE)</f>
        <v>0</v>
      </c>
      <c r="F36" s="1">
        <f>VLOOKUP(TRIM($B36),NOx_GA!$A$4:$X$162,NOx_GA!F$1,FALSE)</f>
        <v>81.536679681999999</v>
      </c>
      <c r="G36" s="1">
        <f>VLOOKUP(TRIM($B36),NOx_GA!$A$4:$X$162,NOx_GA!G$1,FALSE)</f>
        <v>117.93813632</v>
      </c>
      <c r="H36" s="1">
        <f>VLOOKUP(TRIM($B36),NOx_GA!$A$4:$X$162,NOx_GA!H$1,FALSE)</f>
        <v>0</v>
      </c>
      <c r="I36" s="1">
        <f>VLOOKUP(TRIM($B36),NOx_GA!$A$4:$X$162,NOx_GA!I$1,FALSE)</f>
        <v>893.75298784999995</v>
      </c>
      <c r="J36" s="1">
        <f>VLOOKUP(TRIM($B36),NOx_GA!$A$4:$X$162,NOx_GA!J$1,FALSE)</f>
        <v>124.97437253</v>
      </c>
      <c r="K36" s="1">
        <f>VLOOKUP(TRIM($B36),NOx_GA!$A$4:$X$162,NOx_GA!K$1,FALSE)</f>
        <v>15.976060443</v>
      </c>
      <c r="L36" s="1">
        <f>VLOOKUP(TRIM($B36),NOx_GA!$A$4:$X$162,NOx_GA!L$1,FALSE)</f>
        <v>11.249719146</v>
      </c>
      <c r="M36" s="1">
        <f>VLOOKUP(TRIM($B36),NOx_GA!$A$4:$X$162,NOx_GA!M$1,FALSE)</f>
        <v>1.6273961231</v>
      </c>
      <c r="N36" s="1">
        <f t="shared" si="0"/>
        <v>1505.1309138641</v>
      </c>
      <c r="O36" s="1">
        <f>VLOOKUP(TRIM($B36),NOx_GA!$A$4:$X$162,NOx_GA!N$1,FALSE)</f>
        <v>106.75654</v>
      </c>
      <c r="P36" s="1">
        <f>VLOOKUP(TRIM($B36),NOx_GA!$A$4:$X$162,NOx_GA!O$1,FALSE)</f>
        <v>216.80434868</v>
      </c>
      <c r="Q36" s="1">
        <f>VLOOKUP(TRIM($B36),NOx_GA!$A$4:$X$162,NOx_GA!P$1,FALSE)</f>
        <v>0</v>
      </c>
      <c r="R36" s="1">
        <f>VLOOKUP(TRIM($B36),NOx_GA!$A$4:$X$162,NOx_GA!Q$1,FALSE)</f>
        <v>81.186872597999994</v>
      </c>
      <c r="S36" s="1">
        <f>VLOOKUP(TRIM($B36),NOx_GA!$A$4:$X$162,NOx_GA!R$1,FALSE)</f>
        <v>69.757822067000006</v>
      </c>
      <c r="T36" s="1">
        <f>VLOOKUP(TRIM($B36),NOx_GA!$A$4:$X$162,NOx_GA!S$1,FALSE)</f>
        <v>0</v>
      </c>
      <c r="U36" s="1">
        <f>VLOOKUP(TRIM($B36),NOx_GA!$A$4:$X$162,NOx_GA!T$1,FALSE)</f>
        <v>425.64560648999998</v>
      </c>
      <c r="V36" s="1">
        <f>VLOOKUP(TRIM($B36),NOx_GA!$A$4:$X$162,NOx_GA!U$1,FALSE)</f>
        <v>36.331245693</v>
      </c>
      <c r="W36" s="1">
        <f>VLOOKUP(TRIM($B36),NOx_GA!$A$4:$X$162,NOx_GA!V$1,FALSE)</f>
        <v>15.976060443</v>
      </c>
      <c r="X36" s="1">
        <f>VLOOKUP(TRIM($B36),NOx_GA!$A$4:$X$162,NOx_GA!W$1,FALSE)</f>
        <v>10.507703958</v>
      </c>
      <c r="Y36" s="1">
        <f>VLOOKUP(TRIM($B36),NOx_GA!$A$4:$X$162,NOx_GA!X$1,FALSE)</f>
        <v>1.6685252572</v>
      </c>
      <c r="Z36" s="1">
        <f t="shared" si="1"/>
        <v>857.87818518620008</v>
      </c>
      <c r="AB36" s="1" t="str">
        <f>IF(ISNA(VLOOKUP($B36,Updated_EGU_Emissions!$A$26:$G$32,4,FALSE)),"0",VLOOKUP($B36,Updated_EGU_Emissions!$A$26:$G$32,4,FALSE))</f>
        <v>0</v>
      </c>
      <c r="AC36" s="1" t="str">
        <f>IF(ISNA(VLOOKUP($B36,Updated_EGU_Emissions!$A$26:$G$32,5,FALSE)),"0",VLOOKUP($B36,Updated_EGU_Emissions!$A$26:$G$32,5,FALSE))</f>
        <v>0</v>
      </c>
      <c r="AE36" s="1">
        <f t="shared" si="2"/>
        <v>15.976060443</v>
      </c>
      <c r="AF36" s="1">
        <f t="shared" si="3"/>
        <v>83.164075805099998</v>
      </c>
      <c r="AG36" s="1">
        <f t="shared" si="4"/>
        <v>376.01369808999999</v>
      </c>
      <c r="AH36" s="1">
        <f t="shared" si="5"/>
        <v>893.75298784999995</v>
      </c>
      <c r="AI36" s="1">
        <f t="shared" si="6"/>
        <v>136.224091676</v>
      </c>
      <c r="AJ36" s="1">
        <f t="shared" si="7"/>
        <v>1505.1309138640997</v>
      </c>
      <c r="AK36" s="1">
        <f t="shared" si="8"/>
        <v>15.976060443</v>
      </c>
      <c r="AL36" s="1">
        <f t="shared" si="9"/>
        <v>82.855397855199996</v>
      </c>
      <c r="AM36" s="1">
        <f t="shared" si="10"/>
        <v>286.56217074699998</v>
      </c>
      <c r="AN36" s="1">
        <f t="shared" si="11"/>
        <v>425.64560648999998</v>
      </c>
      <c r="AO36" s="1">
        <f t="shared" si="13"/>
        <v>46.838949651</v>
      </c>
      <c r="AP36" s="1">
        <f t="shared" si="12"/>
        <v>857.87818518619997</v>
      </c>
      <c r="AR36">
        <v>13233</v>
      </c>
      <c r="AS36" t="s">
        <v>206</v>
      </c>
      <c r="AT36" s="1">
        <v>749.14856950000001</v>
      </c>
      <c r="AU36" t="b">
        <f t="shared" si="14"/>
        <v>1</v>
      </c>
    </row>
    <row r="37" spans="1:47" x14ac:dyDescent="0.25">
      <c r="A37" t="s">
        <v>202</v>
      </c>
      <c r="B37" t="s">
        <v>241</v>
      </c>
      <c r="C37" s="1">
        <f>VLOOKUP(TRIM($B37),NOx_GA!$A$4:$X$162,NOx_GA!C$1,FALSE)</f>
        <v>66.953140000000005</v>
      </c>
      <c r="D37" s="1">
        <f>VLOOKUP(TRIM($B37),NOx_GA!$A$4:$X$162,NOx_GA!D$1,FALSE)</f>
        <v>29.805778050000001</v>
      </c>
      <c r="E37" s="1">
        <f>VLOOKUP(TRIM($B37),NOx_GA!$A$4:$X$162,NOx_GA!E$1,FALSE)</f>
        <v>0</v>
      </c>
      <c r="F37" s="1">
        <f>VLOOKUP(TRIM($B37),NOx_GA!$A$4:$X$162,NOx_GA!F$1,FALSE)</f>
        <v>102.9439567</v>
      </c>
      <c r="G37" s="1">
        <f>VLOOKUP(TRIM($B37),NOx_GA!$A$4:$X$162,NOx_GA!G$1,FALSE)</f>
        <v>326.29045043000002</v>
      </c>
      <c r="H37" s="1">
        <f>VLOOKUP(TRIM($B37),NOx_GA!$A$4:$X$162,NOx_GA!H$1,FALSE)</f>
        <v>0</v>
      </c>
      <c r="I37" s="1">
        <f>VLOOKUP(TRIM($B37),NOx_GA!$A$4:$X$162,NOx_GA!I$1,FALSE)</f>
        <v>1506.1359841000001</v>
      </c>
      <c r="J37" s="1">
        <f>VLOOKUP(TRIM($B37),NOx_GA!$A$4:$X$162,NOx_GA!J$1,FALSE)</f>
        <v>0</v>
      </c>
      <c r="K37" s="1">
        <f>VLOOKUP(TRIM($B37),NOx_GA!$A$4:$X$162,NOx_GA!K$1,FALSE)</f>
        <v>2.1184573797000001</v>
      </c>
      <c r="L37" s="1">
        <f>VLOOKUP(TRIM($B37),NOx_GA!$A$4:$X$162,NOx_GA!L$1,FALSE)</f>
        <v>50.911411256000001</v>
      </c>
      <c r="M37" s="1">
        <f>VLOOKUP(TRIM($B37),NOx_GA!$A$4:$X$162,NOx_GA!M$1,FALSE)</f>
        <v>1.3267970419999999</v>
      </c>
      <c r="N37" s="1">
        <f t="shared" si="0"/>
        <v>2019.5328349577001</v>
      </c>
      <c r="O37" s="1">
        <f>VLOOKUP(TRIM($B37),NOx_GA!$A$4:$X$162,NOx_GA!N$1,FALSE)</f>
        <v>66.953140000000005</v>
      </c>
      <c r="P37" s="1">
        <f>VLOOKUP(TRIM($B37),NOx_GA!$A$4:$X$162,NOx_GA!O$1,FALSE)</f>
        <v>25.039075237999999</v>
      </c>
      <c r="Q37" s="1">
        <f>VLOOKUP(TRIM($B37),NOx_GA!$A$4:$X$162,NOx_GA!P$1,FALSE)</f>
        <v>0</v>
      </c>
      <c r="R37" s="1">
        <f>VLOOKUP(TRIM($B37),NOx_GA!$A$4:$X$162,NOx_GA!Q$1,FALSE)</f>
        <v>102.30842211</v>
      </c>
      <c r="S37" s="1">
        <f>VLOOKUP(TRIM($B37),NOx_GA!$A$4:$X$162,NOx_GA!R$1,FALSE)</f>
        <v>205.22240912000001</v>
      </c>
      <c r="T37" s="1">
        <f>VLOOKUP(TRIM($B37),NOx_GA!$A$4:$X$162,NOx_GA!S$1,FALSE)</f>
        <v>0</v>
      </c>
      <c r="U37" s="1">
        <f>VLOOKUP(TRIM($B37),NOx_GA!$A$4:$X$162,NOx_GA!T$1,FALSE)</f>
        <v>796.34975316999999</v>
      </c>
      <c r="V37" s="1">
        <f>VLOOKUP(TRIM($B37),NOx_GA!$A$4:$X$162,NOx_GA!U$1,FALSE)</f>
        <v>0</v>
      </c>
      <c r="W37" s="1">
        <f>VLOOKUP(TRIM($B37),NOx_GA!$A$4:$X$162,NOx_GA!V$1,FALSE)</f>
        <v>2.1184573797000001</v>
      </c>
      <c r="X37" s="1">
        <f>VLOOKUP(TRIM($B37),NOx_GA!$A$4:$X$162,NOx_GA!W$1,FALSE)</f>
        <v>55.857662200999997</v>
      </c>
      <c r="Y37" s="1">
        <f>VLOOKUP(TRIM($B37),NOx_GA!$A$4:$X$162,NOx_GA!X$1,FALSE)</f>
        <v>1.3756328422999999</v>
      </c>
      <c r="Z37" s="1">
        <f t="shared" si="1"/>
        <v>1188.2714120610001</v>
      </c>
      <c r="AB37" s="1" t="str">
        <f>IF(ISNA(VLOOKUP($B37,Updated_EGU_Emissions!$A$26:$G$32,4,FALSE)),"0",VLOOKUP($B37,Updated_EGU_Emissions!$A$26:$G$32,4,FALSE))</f>
        <v>0</v>
      </c>
      <c r="AC37" s="1" t="str">
        <f>IF(ISNA(VLOOKUP($B37,Updated_EGU_Emissions!$A$26:$G$32,5,FALSE)),"0",VLOOKUP($B37,Updated_EGU_Emissions!$A$26:$G$32,5,FALSE))</f>
        <v>0</v>
      </c>
      <c r="AE37" s="1">
        <f t="shared" si="2"/>
        <v>2.1184573797000001</v>
      </c>
      <c r="AF37" s="1">
        <f t="shared" si="3"/>
        <v>104.270753742</v>
      </c>
      <c r="AG37" s="1">
        <f t="shared" si="4"/>
        <v>356.09622848000004</v>
      </c>
      <c r="AH37" s="1">
        <f t="shared" si="5"/>
        <v>1506.1359841000001</v>
      </c>
      <c r="AI37" s="1">
        <f t="shared" si="6"/>
        <v>50.911411256000001</v>
      </c>
      <c r="AJ37" s="1">
        <f t="shared" si="7"/>
        <v>2019.5328349577003</v>
      </c>
      <c r="AK37" s="1">
        <f t="shared" si="8"/>
        <v>2.1184573797000001</v>
      </c>
      <c r="AL37" s="1">
        <f t="shared" si="9"/>
        <v>103.68405495229999</v>
      </c>
      <c r="AM37" s="1">
        <f t="shared" si="10"/>
        <v>230.26148435800002</v>
      </c>
      <c r="AN37" s="1">
        <f t="shared" si="11"/>
        <v>796.34975316999999</v>
      </c>
      <c r="AO37" s="1">
        <f t="shared" si="13"/>
        <v>55.857662200999997</v>
      </c>
      <c r="AP37" s="1">
        <f t="shared" si="12"/>
        <v>1188.2714120610001</v>
      </c>
      <c r="AR37">
        <v>13247</v>
      </c>
      <c r="AS37" t="s">
        <v>202</v>
      </c>
      <c r="AT37" s="1">
        <v>1231.279043</v>
      </c>
      <c r="AU37" t="b">
        <f t="shared" si="14"/>
        <v>1</v>
      </c>
    </row>
    <row r="38" spans="1:47" x14ac:dyDescent="0.25">
      <c r="A38" t="s">
        <v>203</v>
      </c>
      <c r="B38" t="s">
        <v>242</v>
      </c>
      <c r="C38" s="1">
        <f>VLOOKUP(TRIM($B38),NOx_GA!$A$4:$X$162,NOx_GA!C$1,FALSE)</f>
        <v>81.740549999999999</v>
      </c>
      <c r="D38" s="1">
        <f>VLOOKUP(TRIM($B38),NOx_GA!$A$4:$X$162,NOx_GA!D$1,FALSE)</f>
        <v>4.0254468492999997</v>
      </c>
      <c r="E38" s="1">
        <f>VLOOKUP(TRIM($B38),NOx_GA!$A$4:$X$162,NOx_GA!E$1,FALSE)</f>
        <v>0</v>
      </c>
      <c r="F38" s="1">
        <f>VLOOKUP(TRIM($B38),NOx_GA!$A$4:$X$162,NOx_GA!F$1,FALSE)</f>
        <v>118.69101949</v>
      </c>
      <c r="G38" s="1">
        <f>VLOOKUP(TRIM($B38),NOx_GA!$A$4:$X$162,NOx_GA!G$1,FALSE)</f>
        <v>176.24644422</v>
      </c>
      <c r="H38" s="1">
        <f>VLOOKUP(TRIM($B38),NOx_GA!$A$4:$X$162,NOx_GA!H$1,FALSE)</f>
        <v>0</v>
      </c>
      <c r="I38" s="1">
        <f>VLOOKUP(TRIM($B38),NOx_GA!$A$4:$X$162,NOx_GA!I$1,FALSE)</f>
        <v>1294.7871422000001</v>
      </c>
      <c r="J38" s="1">
        <f>VLOOKUP(TRIM($B38),NOx_GA!$A$4:$X$162,NOx_GA!J$1,FALSE)</f>
        <v>0</v>
      </c>
      <c r="K38" s="1">
        <f>VLOOKUP(TRIM($B38),NOx_GA!$A$4:$X$162,NOx_GA!K$1,FALSE)</f>
        <v>15.741467132</v>
      </c>
      <c r="L38" s="1">
        <f>VLOOKUP(TRIM($B38),NOx_GA!$A$4:$X$162,NOx_GA!L$1,FALSE)</f>
        <v>0.45968418589999999</v>
      </c>
      <c r="M38" s="1">
        <f>VLOOKUP(TRIM($B38),NOx_GA!$A$4:$X$162,NOx_GA!M$1,FALSE)</f>
        <v>1.0253407458999999</v>
      </c>
      <c r="N38" s="1">
        <f t="shared" si="0"/>
        <v>1610.9765448231001</v>
      </c>
      <c r="O38" s="1">
        <f>VLOOKUP(TRIM($B38),NOx_GA!$A$4:$X$162,NOx_GA!N$1,FALSE)</f>
        <v>81.740549999999999</v>
      </c>
      <c r="P38" s="1">
        <f>VLOOKUP(TRIM($B38),NOx_GA!$A$4:$X$162,NOx_GA!O$1,FALSE)</f>
        <v>3.3815918947000001</v>
      </c>
      <c r="Q38" s="1">
        <f>VLOOKUP(TRIM($B38),NOx_GA!$A$4:$X$162,NOx_GA!P$1,FALSE)</f>
        <v>0</v>
      </c>
      <c r="R38" s="1">
        <f>VLOOKUP(TRIM($B38),NOx_GA!$A$4:$X$162,NOx_GA!Q$1,FALSE)</f>
        <v>118.48243606</v>
      </c>
      <c r="S38" s="1">
        <f>VLOOKUP(TRIM($B38),NOx_GA!$A$4:$X$162,NOx_GA!R$1,FALSE)</f>
        <v>107.95895032</v>
      </c>
      <c r="T38" s="1">
        <f>VLOOKUP(TRIM($B38),NOx_GA!$A$4:$X$162,NOx_GA!S$1,FALSE)</f>
        <v>0</v>
      </c>
      <c r="U38" s="1">
        <f>VLOOKUP(TRIM($B38),NOx_GA!$A$4:$X$162,NOx_GA!T$1,FALSE)</f>
        <v>630.54001962999996</v>
      </c>
      <c r="V38" s="1">
        <f>VLOOKUP(TRIM($B38),NOx_GA!$A$4:$X$162,NOx_GA!U$1,FALSE)</f>
        <v>0</v>
      </c>
      <c r="W38" s="1">
        <f>VLOOKUP(TRIM($B38),NOx_GA!$A$4:$X$162,NOx_GA!V$1,FALSE)</f>
        <v>15.741467132</v>
      </c>
      <c r="X38" s="1">
        <f>VLOOKUP(TRIM($B38),NOx_GA!$A$4:$X$162,NOx_GA!W$1,FALSE)</f>
        <v>8.9323236400000006E-2</v>
      </c>
      <c r="Y38" s="1">
        <f>VLOOKUP(TRIM($B38),NOx_GA!$A$4:$X$162,NOx_GA!X$1,FALSE)</f>
        <v>1.0647037904000001</v>
      </c>
      <c r="Z38" s="1">
        <f t="shared" si="1"/>
        <v>877.25849206350006</v>
      </c>
      <c r="AB38" s="1" t="str">
        <f>IF(ISNA(VLOOKUP($B38,Updated_EGU_Emissions!$A$26:$G$32,4,FALSE)),"0",VLOOKUP($B38,Updated_EGU_Emissions!$A$26:$G$32,4,FALSE))</f>
        <v>0</v>
      </c>
      <c r="AC38" s="1" t="str">
        <f>IF(ISNA(VLOOKUP($B38,Updated_EGU_Emissions!$A$26:$G$32,5,FALSE)),"0",VLOOKUP($B38,Updated_EGU_Emissions!$A$26:$G$32,5,FALSE))</f>
        <v>0</v>
      </c>
      <c r="AE38" s="1">
        <f t="shared" si="2"/>
        <v>15.741467132</v>
      </c>
      <c r="AF38" s="1">
        <f t="shared" si="3"/>
        <v>119.7163602359</v>
      </c>
      <c r="AG38" s="1">
        <f t="shared" si="4"/>
        <v>180.27189106930001</v>
      </c>
      <c r="AH38" s="1">
        <f t="shared" si="5"/>
        <v>1294.7871422000001</v>
      </c>
      <c r="AI38" s="1">
        <f t="shared" si="6"/>
        <v>0.45968418589999999</v>
      </c>
      <c r="AJ38" s="1">
        <f t="shared" si="7"/>
        <v>1610.9765448231001</v>
      </c>
      <c r="AK38" s="1">
        <f t="shared" si="8"/>
        <v>15.741467132</v>
      </c>
      <c r="AL38" s="1">
        <f t="shared" si="9"/>
        <v>119.5471398504</v>
      </c>
      <c r="AM38" s="1">
        <f t="shared" si="10"/>
        <v>111.34054221469999</v>
      </c>
      <c r="AN38" s="1">
        <f t="shared" si="11"/>
        <v>630.54001962999996</v>
      </c>
      <c r="AO38" s="1">
        <f t="shared" si="13"/>
        <v>8.9323236400000006E-2</v>
      </c>
      <c r="AP38" s="1">
        <f t="shared" si="12"/>
        <v>877.25849206349994</v>
      </c>
      <c r="AR38">
        <v>13255</v>
      </c>
      <c r="AS38" t="s">
        <v>203</v>
      </c>
      <c r="AT38" s="1">
        <v>1314.8547169999999</v>
      </c>
      <c r="AU38" t="b">
        <f t="shared" si="14"/>
        <v>1</v>
      </c>
    </row>
    <row r="39" spans="1:47" x14ac:dyDescent="0.25">
      <c r="A39" t="s">
        <v>209</v>
      </c>
      <c r="B39" t="s">
        <v>248</v>
      </c>
      <c r="C39" s="1">
        <f>VLOOKUP(TRIM($B39),NOx_GA!$A$4:$X$162,NOx_GA!C$1,FALSE)</f>
        <v>135.77203</v>
      </c>
      <c r="D39" s="1">
        <f>VLOOKUP(TRIM($B39),NOx_GA!$A$4:$X$162,NOx_GA!D$1,FALSE)</f>
        <v>396.13598846999997</v>
      </c>
      <c r="E39" s="1">
        <f>VLOOKUP(TRIM($B39),NOx_GA!$A$4:$X$162,NOx_GA!E$1,FALSE)</f>
        <v>0</v>
      </c>
      <c r="F39" s="1">
        <f>VLOOKUP(TRIM($B39),NOx_GA!$A$4:$X$162,NOx_GA!F$1,FALSE)</f>
        <v>90.578428819999999</v>
      </c>
      <c r="G39" s="1">
        <f>VLOOKUP(TRIM($B39),NOx_GA!$A$4:$X$162,NOx_GA!G$1,FALSE)</f>
        <v>317.14673021999999</v>
      </c>
      <c r="H39" s="1">
        <f>VLOOKUP(TRIM($B39),NOx_GA!$A$4:$X$162,NOx_GA!H$1,FALSE)</f>
        <v>0</v>
      </c>
      <c r="I39" s="1">
        <f>VLOOKUP(TRIM($B39),NOx_GA!$A$4:$X$162,NOx_GA!I$1,FALSE)</f>
        <v>2799.6302480999998</v>
      </c>
      <c r="J39" s="1">
        <f>VLOOKUP(TRIM($B39),NOx_GA!$A$4:$X$162,NOx_GA!J$1,FALSE)</f>
        <v>0</v>
      </c>
      <c r="K39" s="1">
        <f>VLOOKUP(TRIM($B39),NOx_GA!$A$4:$X$162,NOx_GA!K$1,FALSE)</f>
        <v>51.091694834000002</v>
      </c>
      <c r="L39" s="1">
        <f>VLOOKUP(TRIM($B39),NOx_GA!$A$4:$X$162,NOx_GA!L$1,FALSE)</f>
        <v>38.106824680999999</v>
      </c>
      <c r="M39" s="1">
        <f>VLOOKUP(TRIM($B39),NOx_GA!$A$4:$X$162,NOx_GA!M$1,FALSE)</f>
        <v>2.4497014855999999</v>
      </c>
      <c r="N39" s="1">
        <f t="shared" si="0"/>
        <v>3695.1396166106001</v>
      </c>
      <c r="O39" s="1">
        <f>VLOOKUP(TRIM($B39),NOx_GA!$A$4:$X$162,NOx_GA!N$1,FALSE)</f>
        <v>135.77203</v>
      </c>
      <c r="P39" s="1">
        <f>VLOOKUP(TRIM($B39),NOx_GA!$A$4:$X$162,NOx_GA!O$1,FALSE)</f>
        <v>332.78970607000002</v>
      </c>
      <c r="Q39" s="1">
        <f>VLOOKUP(TRIM($B39),NOx_GA!$A$4:$X$162,NOx_GA!P$1,FALSE)</f>
        <v>0</v>
      </c>
      <c r="R39" s="1">
        <f>VLOOKUP(TRIM($B39),NOx_GA!$A$4:$X$162,NOx_GA!Q$1,FALSE)</f>
        <v>90.476671913000004</v>
      </c>
      <c r="S39" s="1">
        <f>VLOOKUP(TRIM($B39),NOx_GA!$A$4:$X$162,NOx_GA!R$1,FALSE)</f>
        <v>220.61841626</v>
      </c>
      <c r="T39" s="1">
        <f>VLOOKUP(TRIM($B39),NOx_GA!$A$4:$X$162,NOx_GA!S$1,FALSE)</f>
        <v>0</v>
      </c>
      <c r="U39" s="1">
        <f>VLOOKUP(TRIM($B39),NOx_GA!$A$4:$X$162,NOx_GA!T$1,FALSE)</f>
        <v>1480.4196563999999</v>
      </c>
      <c r="V39" s="1">
        <f>VLOOKUP(TRIM($B39),NOx_GA!$A$4:$X$162,NOx_GA!U$1,FALSE)</f>
        <v>0</v>
      </c>
      <c r="W39" s="1">
        <f>VLOOKUP(TRIM($B39),NOx_GA!$A$4:$X$162,NOx_GA!V$1,FALSE)</f>
        <v>51.091694834000002</v>
      </c>
      <c r="X39" s="1">
        <f>VLOOKUP(TRIM($B39),NOx_GA!$A$4:$X$162,NOx_GA!W$1,FALSE)</f>
        <v>37.522581580000001</v>
      </c>
      <c r="Y39" s="1">
        <f>VLOOKUP(TRIM($B39),NOx_GA!$A$4:$X$162,NOx_GA!X$1,FALSE)</f>
        <v>2.5138790977999999</v>
      </c>
      <c r="Z39" s="1">
        <f t="shared" si="1"/>
        <v>2215.4326061547995</v>
      </c>
      <c r="AB39" s="1" t="str">
        <f>IF(ISNA(VLOOKUP($B39,Updated_EGU_Emissions!$A$26:$G$32,4,FALSE)),"0",VLOOKUP($B39,Updated_EGU_Emissions!$A$26:$G$32,4,FALSE))</f>
        <v>0</v>
      </c>
      <c r="AC39" s="1" t="str">
        <f>IF(ISNA(VLOOKUP($B39,Updated_EGU_Emissions!$A$26:$G$32,5,FALSE)),"0",VLOOKUP($B39,Updated_EGU_Emissions!$A$26:$G$32,5,FALSE))</f>
        <v>0</v>
      </c>
      <c r="AE39" s="1">
        <f t="shared" si="2"/>
        <v>51.091694834000002</v>
      </c>
      <c r="AF39" s="1">
        <f t="shared" si="3"/>
        <v>93.028130305600001</v>
      </c>
      <c r="AG39" s="1">
        <f t="shared" si="4"/>
        <v>713.28271868999991</v>
      </c>
      <c r="AH39" s="1">
        <f t="shared" si="5"/>
        <v>2799.6302480999998</v>
      </c>
      <c r="AI39" s="1">
        <f t="shared" si="6"/>
        <v>38.106824680999999</v>
      </c>
      <c r="AJ39" s="1">
        <f t="shared" si="7"/>
        <v>3695.1396166105997</v>
      </c>
      <c r="AK39" s="1">
        <f t="shared" si="8"/>
        <v>51.091694834000002</v>
      </c>
      <c r="AL39" s="1">
        <f t="shared" si="9"/>
        <v>92.990551010800004</v>
      </c>
      <c r="AM39" s="1">
        <f t="shared" si="10"/>
        <v>553.40812232999997</v>
      </c>
      <c r="AN39" s="1">
        <f t="shared" si="11"/>
        <v>1480.4196563999999</v>
      </c>
      <c r="AO39" s="1">
        <f t="shared" si="13"/>
        <v>37.522581580000001</v>
      </c>
      <c r="AP39" s="1">
        <f t="shared" si="12"/>
        <v>2215.4326061547999</v>
      </c>
      <c r="AR39">
        <v>13285</v>
      </c>
      <c r="AS39" t="s">
        <v>209</v>
      </c>
      <c r="AT39" s="1">
        <v>2537.2703459999998</v>
      </c>
      <c r="AU39" t="b">
        <f t="shared" si="14"/>
        <v>1</v>
      </c>
    </row>
    <row r="40" spans="1:47" x14ac:dyDescent="0.25">
      <c r="A40" t="s">
        <v>210</v>
      </c>
      <c r="B40" t="s">
        <v>249</v>
      </c>
      <c r="C40" s="1">
        <f>VLOOKUP(TRIM($B40),NOx_GA!$A$4:$X$162,NOx_GA!C$1,FALSE)</f>
        <v>98.312269999999998</v>
      </c>
      <c r="D40" s="1">
        <f>VLOOKUP(TRIM($B40),NOx_GA!$A$4:$X$162,NOx_GA!D$1,FALSE)</f>
        <v>0.30539908510000002</v>
      </c>
      <c r="E40" s="1">
        <f>VLOOKUP(TRIM($B40),NOx_GA!$A$4:$X$162,NOx_GA!E$1,FALSE)</f>
        <v>0</v>
      </c>
      <c r="F40" s="1">
        <f>VLOOKUP(TRIM($B40),NOx_GA!$A$4:$X$162,NOx_GA!F$1,FALSE)</f>
        <v>91.575665294000004</v>
      </c>
      <c r="G40" s="1">
        <f>VLOOKUP(TRIM($B40),NOx_GA!$A$4:$X$162,NOx_GA!G$1,FALSE)</f>
        <v>68.196168248000006</v>
      </c>
      <c r="H40" s="1">
        <f>VLOOKUP(TRIM($B40),NOx_GA!$A$4:$X$162,NOx_GA!H$1,FALSE)</f>
        <v>0</v>
      </c>
      <c r="I40" s="1">
        <f>VLOOKUP(TRIM($B40),NOx_GA!$A$4:$X$162,NOx_GA!I$1,FALSE)</f>
        <v>583.88719455</v>
      </c>
      <c r="J40" s="1">
        <f>VLOOKUP(TRIM($B40),NOx_GA!$A$4:$X$162,NOx_GA!J$1,FALSE)</f>
        <v>15.300389147000001</v>
      </c>
      <c r="K40" s="1">
        <f>VLOOKUP(TRIM($B40),NOx_GA!$A$4:$X$162,NOx_GA!K$1,FALSE)</f>
        <v>75.709855250999993</v>
      </c>
      <c r="L40" s="1">
        <f>VLOOKUP(TRIM($B40),NOx_GA!$A$4:$X$162,NOx_GA!L$1,FALSE)</f>
        <v>310.79824884999999</v>
      </c>
      <c r="M40" s="1">
        <f>VLOOKUP(TRIM($B40),NOx_GA!$A$4:$X$162,NOx_GA!M$1,FALSE)</f>
        <v>0.7762343102</v>
      </c>
      <c r="N40" s="1">
        <f t="shared" si="0"/>
        <v>1146.5491547352999</v>
      </c>
      <c r="O40" s="1">
        <f>VLOOKUP(TRIM($B40),NOx_GA!$A$4:$X$162,NOx_GA!N$1,FALSE)</f>
        <v>98.312269999999998</v>
      </c>
      <c r="P40" s="1">
        <f>VLOOKUP(TRIM($B40),NOx_GA!$A$4:$X$162,NOx_GA!O$1,FALSE)</f>
        <v>0.25656069819999999</v>
      </c>
      <c r="Q40" s="1">
        <f>VLOOKUP(TRIM($B40),NOx_GA!$A$4:$X$162,NOx_GA!P$1,FALSE)</f>
        <v>0</v>
      </c>
      <c r="R40" s="1">
        <f>VLOOKUP(TRIM($B40),NOx_GA!$A$4:$X$162,NOx_GA!Q$1,FALSE)</f>
        <v>91.365275197000003</v>
      </c>
      <c r="S40" s="1">
        <f>VLOOKUP(TRIM($B40),NOx_GA!$A$4:$X$162,NOx_GA!R$1,FALSE)</f>
        <v>42.792619815999998</v>
      </c>
      <c r="T40" s="1">
        <f>VLOOKUP(TRIM($B40),NOx_GA!$A$4:$X$162,NOx_GA!S$1,FALSE)</f>
        <v>0</v>
      </c>
      <c r="U40" s="1">
        <f>VLOOKUP(TRIM($B40),NOx_GA!$A$4:$X$162,NOx_GA!T$1,FALSE)</f>
        <v>276.69974009999999</v>
      </c>
      <c r="V40" s="1">
        <f>VLOOKUP(TRIM($B40),NOx_GA!$A$4:$X$162,NOx_GA!U$1,FALSE)</f>
        <v>0</v>
      </c>
      <c r="W40" s="1">
        <f>VLOOKUP(TRIM($B40),NOx_GA!$A$4:$X$162,NOx_GA!V$1,FALSE)</f>
        <v>75.709855250999993</v>
      </c>
      <c r="X40" s="1">
        <f>VLOOKUP(TRIM($B40),NOx_GA!$A$4:$X$162,NOx_GA!W$1,FALSE)</f>
        <v>171.60329390000001</v>
      </c>
      <c r="Y40" s="1">
        <f>VLOOKUP(TRIM($B40),NOx_GA!$A$4:$X$162,NOx_GA!X$1,FALSE)</f>
        <v>0.7947191495</v>
      </c>
      <c r="Z40" s="1">
        <f t="shared" si="1"/>
        <v>659.22206411169998</v>
      </c>
      <c r="AB40" s="1" t="str">
        <f>IF(ISNA(VLOOKUP($B40,Updated_EGU_Emissions!$A$26:$G$32,4,FALSE)),"0",VLOOKUP($B40,Updated_EGU_Emissions!$A$26:$G$32,4,FALSE))</f>
        <v>0</v>
      </c>
      <c r="AC40" s="1" t="str">
        <f>IF(ISNA(VLOOKUP($B40,Updated_EGU_Emissions!$A$26:$G$32,5,FALSE)),"0",VLOOKUP($B40,Updated_EGU_Emissions!$A$26:$G$32,5,FALSE))</f>
        <v>0</v>
      </c>
      <c r="AE40" s="1">
        <f t="shared" si="2"/>
        <v>75.709855250999993</v>
      </c>
      <c r="AF40" s="1">
        <f t="shared" si="3"/>
        <v>92.3518996042</v>
      </c>
      <c r="AG40" s="1">
        <f t="shared" si="4"/>
        <v>68.501567333100013</v>
      </c>
      <c r="AH40" s="1">
        <f t="shared" si="5"/>
        <v>583.88719455</v>
      </c>
      <c r="AI40" s="1">
        <f t="shared" si="6"/>
        <v>326.09863799699997</v>
      </c>
      <c r="AJ40" s="1">
        <f t="shared" si="7"/>
        <v>1146.5491547352999</v>
      </c>
      <c r="AK40" s="1">
        <f t="shared" si="8"/>
        <v>75.709855250999993</v>
      </c>
      <c r="AL40" s="1">
        <f t="shared" si="9"/>
        <v>92.1599943465</v>
      </c>
      <c r="AM40" s="1">
        <f t="shared" si="10"/>
        <v>43.049180514199996</v>
      </c>
      <c r="AN40" s="1">
        <f t="shared" si="11"/>
        <v>276.69974009999999</v>
      </c>
      <c r="AO40" s="1">
        <f t="shared" si="13"/>
        <v>171.60329390000001</v>
      </c>
      <c r="AP40" s="1">
        <f t="shared" si="12"/>
        <v>659.22206411169998</v>
      </c>
      <c r="AR40">
        <v>13293</v>
      </c>
      <c r="AS40" t="s">
        <v>210</v>
      </c>
      <c r="AT40" s="1">
        <v>457.32072929999998</v>
      </c>
      <c r="AU40" t="b">
        <f t="shared" si="14"/>
        <v>1</v>
      </c>
    </row>
    <row r="41" spans="1:47" x14ac:dyDescent="0.25">
      <c r="A41" t="s">
        <v>204</v>
      </c>
      <c r="B41" t="s">
        <v>243</v>
      </c>
      <c r="C41" s="1">
        <f>VLOOKUP(TRIM($B41),NOx_GA!$A$4:$X$162,NOx_GA!C$1,FALSE)</f>
        <v>137.50210000000001</v>
      </c>
      <c r="D41" s="1">
        <f>VLOOKUP(TRIM($B41),NOx_GA!$A$4:$X$162,NOx_GA!D$1,FALSE)</f>
        <v>24.771730044000002</v>
      </c>
      <c r="E41" s="1">
        <f>VLOOKUP(TRIM($B41),NOx_GA!$A$4:$X$162,NOx_GA!E$1,FALSE)</f>
        <v>0</v>
      </c>
      <c r="F41" s="1">
        <f>VLOOKUP(TRIM($B41),NOx_GA!$A$4:$X$162,NOx_GA!F$1,FALSE)</f>
        <v>86.009099006</v>
      </c>
      <c r="G41" s="1">
        <f>VLOOKUP(TRIM($B41),NOx_GA!$A$4:$X$162,NOx_GA!G$1,FALSE)</f>
        <v>399.32691662000002</v>
      </c>
      <c r="H41" s="1">
        <f>VLOOKUP(TRIM($B41),NOx_GA!$A$4:$X$162,NOx_GA!H$1,FALSE)</f>
        <v>0</v>
      </c>
      <c r="I41" s="1">
        <f>VLOOKUP(TRIM($B41),NOx_GA!$A$4:$X$162,NOx_GA!I$1,FALSE)</f>
        <v>1610.6170893999999</v>
      </c>
      <c r="J41" s="1">
        <f>VLOOKUP(TRIM($B41),NOx_GA!$A$4:$X$162,NOx_GA!J$1,FALSE)</f>
        <v>186.31217174</v>
      </c>
      <c r="K41" s="1">
        <f>VLOOKUP(TRIM($B41),NOx_GA!$A$4:$X$162,NOx_GA!K$1,FALSE)</f>
        <v>11.835043472000001</v>
      </c>
      <c r="L41" s="1">
        <f>VLOOKUP(TRIM($B41),NOx_GA!$A$4:$X$162,NOx_GA!L$1,FALSE)</f>
        <v>4.3906997135000001</v>
      </c>
      <c r="M41" s="1">
        <f>VLOOKUP(TRIM($B41),NOx_GA!$A$4:$X$162,NOx_GA!M$1,FALSE)</f>
        <v>1.2520368092</v>
      </c>
      <c r="N41" s="1">
        <f t="shared" si="0"/>
        <v>2324.5147868047002</v>
      </c>
      <c r="O41" s="1">
        <f>VLOOKUP(TRIM($B41),NOx_GA!$A$4:$X$162,NOx_GA!N$1,FALSE)</f>
        <v>137.50210000000001</v>
      </c>
      <c r="P41" s="1">
        <f>VLOOKUP(TRIM($B41),NOx_GA!$A$4:$X$162,NOx_GA!O$1,FALSE)</f>
        <v>22.468511867</v>
      </c>
      <c r="Q41" s="1">
        <f>VLOOKUP(TRIM($B41),NOx_GA!$A$4:$X$162,NOx_GA!P$1,FALSE)</f>
        <v>0</v>
      </c>
      <c r="R41" s="1">
        <f>VLOOKUP(TRIM($B41),NOx_GA!$A$4:$X$162,NOx_GA!Q$1,FALSE)</f>
        <v>86.077419161999998</v>
      </c>
      <c r="S41" s="1">
        <f>VLOOKUP(TRIM($B41),NOx_GA!$A$4:$X$162,NOx_GA!R$1,FALSE)</f>
        <v>257.50257249999999</v>
      </c>
      <c r="T41" s="1">
        <f>VLOOKUP(TRIM($B41),NOx_GA!$A$4:$X$162,NOx_GA!S$1,FALSE)</f>
        <v>0</v>
      </c>
      <c r="U41" s="1">
        <f>VLOOKUP(TRIM($B41),NOx_GA!$A$4:$X$162,NOx_GA!T$1,FALSE)</f>
        <v>820.01081683999996</v>
      </c>
      <c r="V41" s="1">
        <f>VLOOKUP(TRIM($B41),NOx_GA!$A$4:$X$162,NOx_GA!U$1,FALSE)</f>
        <v>62.338434288999999</v>
      </c>
      <c r="W41" s="1">
        <f>VLOOKUP(TRIM($B41),NOx_GA!$A$4:$X$162,NOx_GA!V$1,FALSE)</f>
        <v>11.835043472000001</v>
      </c>
      <c r="X41" s="1">
        <f>VLOOKUP(TRIM($B41),NOx_GA!$A$4:$X$162,NOx_GA!W$1,FALSE)</f>
        <v>4.8635584776999998</v>
      </c>
      <c r="Y41" s="1">
        <f>VLOOKUP(TRIM($B41),NOx_GA!$A$4:$X$162,NOx_GA!X$1,FALSE)</f>
        <v>1.2996636262000001</v>
      </c>
      <c r="Z41" s="1">
        <f t="shared" si="1"/>
        <v>1266.3960202339001</v>
      </c>
      <c r="AB41" s="1" t="str">
        <f>IF(ISNA(VLOOKUP($B41,Updated_EGU_Emissions!$A$26:$G$32,4,FALSE)),"0",VLOOKUP($B41,Updated_EGU_Emissions!$A$26:$G$32,4,FALSE))</f>
        <v>0</v>
      </c>
      <c r="AC41" s="1" t="str">
        <f>IF(ISNA(VLOOKUP($B41,Updated_EGU_Emissions!$A$26:$G$32,5,FALSE)),"0",VLOOKUP($B41,Updated_EGU_Emissions!$A$26:$G$32,5,FALSE))</f>
        <v>0</v>
      </c>
      <c r="AE41" s="1">
        <f t="shared" si="2"/>
        <v>11.835043472000001</v>
      </c>
      <c r="AF41" s="1">
        <f t="shared" si="3"/>
        <v>87.261135815200007</v>
      </c>
      <c r="AG41" s="1">
        <f t="shared" si="4"/>
        <v>424.098646664</v>
      </c>
      <c r="AH41" s="1">
        <f t="shared" si="5"/>
        <v>1610.6170893999999</v>
      </c>
      <c r="AI41" s="1">
        <f t="shared" si="6"/>
        <v>190.70287145349999</v>
      </c>
      <c r="AJ41" s="1">
        <f t="shared" si="7"/>
        <v>2324.5147868046997</v>
      </c>
      <c r="AK41" s="1">
        <f t="shared" si="8"/>
        <v>11.835043472000001</v>
      </c>
      <c r="AL41" s="1">
        <f t="shared" si="9"/>
        <v>87.377082788199999</v>
      </c>
      <c r="AM41" s="1">
        <f t="shared" si="10"/>
        <v>279.971084367</v>
      </c>
      <c r="AN41" s="1">
        <f t="shared" si="11"/>
        <v>820.01081683999996</v>
      </c>
      <c r="AO41" s="1">
        <f t="shared" si="13"/>
        <v>67.201992766700002</v>
      </c>
      <c r="AP41" s="1">
        <f t="shared" si="12"/>
        <v>1266.3960202338999</v>
      </c>
      <c r="AR41">
        <v>13297</v>
      </c>
      <c r="AS41" t="s">
        <v>204</v>
      </c>
      <c r="AT41" s="1">
        <v>1557.2787599999999</v>
      </c>
      <c r="AU41" t="b">
        <f t="shared" si="14"/>
        <v>1</v>
      </c>
    </row>
    <row r="42" spans="1:47" x14ac:dyDescent="0.25">
      <c r="AH42" s="1">
        <f>SUM(AH3:AH41)</f>
        <v>109875.56215417001</v>
      </c>
      <c r="AN42" s="1">
        <f>SUM(AN3:AN41)</f>
        <v>59279.998205569973</v>
      </c>
      <c r="AT42" s="1">
        <f>SUM(AT3:AT41)</f>
        <v>92609.458455400032</v>
      </c>
    </row>
  </sheetData>
  <sortState ref="A3:AM41">
    <sortCondition ref="A3:A4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2"/>
  <sheetViews>
    <sheetView workbookViewId="0">
      <selection activeCell="A4" sqref="A4"/>
    </sheetView>
  </sheetViews>
  <sheetFormatPr defaultRowHeight="14.4" x14ac:dyDescent="0.3"/>
  <cols>
    <col min="1" max="1" width="6" bestFit="1" customWidth="1"/>
    <col min="2" max="2" width="17.44140625" bestFit="1" customWidth="1"/>
    <col min="3" max="3" width="6.5546875" bestFit="1" customWidth="1"/>
    <col min="4" max="4" width="7.5546875" bestFit="1" customWidth="1"/>
    <col min="5" max="5" width="9.109375" bestFit="1" customWidth="1"/>
    <col min="6" max="6" width="6.33203125" bestFit="1" customWidth="1"/>
    <col min="7" max="7" width="8.44140625" bestFit="1" customWidth="1"/>
    <col min="8" max="8" width="9.44140625" bestFit="1" customWidth="1"/>
    <col min="9" max="9" width="7.33203125" bestFit="1" customWidth="1"/>
    <col min="10" max="10" width="6.109375" bestFit="1" customWidth="1"/>
    <col min="11" max="11" width="6.5546875" bestFit="1" customWidth="1"/>
    <col min="12" max="12" width="9.5546875" bestFit="1" customWidth="1"/>
    <col min="13" max="13" width="5" bestFit="1" customWidth="1"/>
    <col min="14" max="14" width="6.5546875" bestFit="1" customWidth="1"/>
    <col min="15" max="16" width="5" bestFit="1" customWidth="1"/>
    <col min="17" max="18" width="5.5546875" bestFit="1" customWidth="1"/>
    <col min="19" max="19" width="5" bestFit="1" customWidth="1"/>
    <col min="20" max="20" width="5.5546875" bestFit="1" customWidth="1"/>
    <col min="21" max="21" width="5" bestFit="1" customWidth="1"/>
    <col min="22" max="22" width="6.5546875" bestFit="1" customWidth="1"/>
    <col min="23" max="23" width="5.5546875" bestFit="1" customWidth="1"/>
    <col min="24" max="24" width="5" bestFit="1" customWidth="1"/>
  </cols>
  <sheetData>
    <row r="1" spans="1:24" ht="15" x14ac:dyDescent="0.25"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</row>
    <row r="2" spans="1:24" ht="15" x14ac:dyDescent="0.25">
      <c r="C2">
        <v>2011</v>
      </c>
      <c r="N2">
        <v>2017</v>
      </c>
    </row>
    <row r="3" spans="1:24" ht="15" x14ac:dyDescent="0.25">
      <c r="A3" t="s">
        <v>11</v>
      </c>
      <c r="B3" t="s">
        <v>12</v>
      </c>
      <c r="C3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N3" t="s">
        <v>0</v>
      </c>
      <c r="O3" t="s">
        <v>1</v>
      </c>
      <c r="P3" t="s">
        <v>2</v>
      </c>
      <c r="Q3" t="s">
        <v>3</v>
      </c>
      <c r="R3" t="s">
        <v>4</v>
      </c>
      <c r="S3" t="s">
        <v>5</v>
      </c>
      <c r="T3" t="s">
        <v>6</v>
      </c>
      <c r="U3" t="s">
        <v>7</v>
      </c>
      <c r="V3" t="s">
        <v>8</v>
      </c>
      <c r="W3" t="s">
        <v>9</v>
      </c>
      <c r="X3" t="s">
        <v>10</v>
      </c>
    </row>
    <row r="4" spans="1:24" ht="15" x14ac:dyDescent="0.25">
      <c r="A4" t="s">
        <v>252</v>
      </c>
      <c r="B4" t="s">
        <v>13</v>
      </c>
      <c r="C4" s="1">
        <v>15154.513543999999</v>
      </c>
      <c r="D4" s="1">
        <v>2.3294884726</v>
      </c>
      <c r="E4" s="1"/>
      <c r="F4" s="1">
        <v>655.16279831999998</v>
      </c>
      <c r="G4" s="1">
        <v>110.00645093999999</v>
      </c>
      <c r="H4" s="1"/>
      <c r="I4" s="1">
        <v>275.25430749999998</v>
      </c>
      <c r="J4" s="1"/>
      <c r="K4" s="1">
        <v>284.52318381999999</v>
      </c>
      <c r="L4" s="1">
        <v>192.87453550999999</v>
      </c>
      <c r="M4" s="1">
        <v>6.0253892668000004</v>
      </c>
      <c r="N4" s="1">
        <v>15154.513543999999</v>
      </c>
      <c r="O4" s="1">
        <v>1.6885954905</v>
      </c>
      <c r="P4" s="1"/>
      <c r="Q4" s="1">
        <v>644.79816939</v>
      </c>
      <c r="R4" s="1">
        <v>76.987207901000005</v>
      </c>
      <c r="S4" s="1"/>
      <c r="T4" s="1">
        <v>131.87844713999999</v>
      </c>
      <c r="U4" s="1"/>
      <c r="V4" s="1">
        <v>284.52318381999999</v>
      </c>
      <c r="W4" s="1">
        <v>195.54750276999999</v>
      </c>
      <c r="X4" s="1">
        <v>5.8616540165000002</v>
      </c>
    </row>
    <row r="5" spans="1:24" ht="15" x14ac:dyDescent="0.25">
      <c r="A5" t="s">
        <v>253</v>
      </c>
      <c r="B5" t="s">
        <v>14</v>
      </c>
      <c r="C5" s="1">
        <v>13499.012930000001</v>
      </c>
      <c r="D5" s="1">
        <v>0.4086603063</v>
      </c>
      <c r="E5" s="1"/>
      <c r="F5" s="1">
        <v>445.22304138999999</v>
      </c>
      <c r="G5" s="1">
        <v>118.72970475</v>
      </c>
      <c r="H5" s="1"/>
      <c r="I5" s="1">
        <v>121.95571615999999</v>
      </c>
      <c r="J5" s="1"/>
      <c r="K5" s="1">
        <v>115.80548091999999</v>
      </c>
      <c r="L5" s="1">
        <v>229.10010968</v>
      </c>
      <c r="M5" s="1">
        <v>2.5116348176000001</v>
      </c>
      <c r="N5" s="1">
        <v>13499.012930000001</v>
      </c>
      <c r="O5" s="1">
        <v>0.44949817289999999</v>
      </c>
      <c r="P5" s="1"/>
      <c r="Q5" s="1">
        <v>439.48552346000002</v>
      </c>
      <c r="R5" s="1">
        <v>75.747856941999999</v>
      </c>
      <c r="S5" s="1"/>
      <c r="T5" s="1">
        <v>57.380927673999999</v>
      </c>
      <c r="U5" s="1"/>
      <c r="V5" s="1">
        <v>115.80548091999999</v>
      </c>
      <c r="W5" s="1">
        <v>240.38198273</v>
      </c>
      <c r="X5" s="1">
        <v>2.4427487821999998</v>
      </c>
    </row>
    <row r="6" spans="1:24" ht="15" x14ac:dyDescent="0.25">
      <c r="A6" t="s">
        <v>254</v>
      </c>
      <c r="B6" t="s">
        <v>15</v>
      </c>
      <c r="C6" s="1">
        <v>9804.2670429999998</v>
      </c>
      <c r="D6" s="1">
        <v>3.9153254298000002</v>
      </c>
      <c r="E6" s="1"/>
      <c r="F6" s="1">
        <v>378.26111951000001</v>
      </c>
      <c r="G6" s="1">
        <v>46.404242244000002</v>
      </c>
      <c r="H6" s="1"/>
      <c r="I6" s="1">
        <v>155.20624551</v>
      </c>
      <c r="J6" s="1"/>
      <c r="K6" s="1">
        <v>1231.7690818999999</v>
      </c>
      <c r="L6" s="1">
        <v>0.63677750399999999</v>
      </c>
      <c r="M6" s="1">
        <v>4.0996472373000001</v>
      </c>
      <c r="N6" s="1">
        <v>9804.2670429999998</v>
      </c>
      <c r="O6" s="1">
        <v>2.5674746605999998</v>
      </c>
      <c r="P6" s="1"/>
      <c r="Q6" s="1">
        <v>371.82525031</v>
      </c>
      <c r="R6" s="1">
        <v>32.682380661000003</v>
      </c>
      <c r="S6" s="1"/>
      <c r="T6" s="1">
        <v>74.536162200000007</v>
      </c>
      <c r="U6" s="1"/>
      <c r="V6" s="1">
        <v>1231.7690818999999</v>
      </c>
      <c r="W6" s="1">
        <v>0.63238214920000002</v>
      </c>
      <c r="X6" s="1">
        <v>3.9855599937999999</v>
      </c>
    </row>
    <row r="7" spans="1:24" ht="15" x14ac:dyDescent="0.25">
      <c r="A7" t="s">
        <v>255</v>
      </c>
      <c r="B7" t="s">
        <v>16</v>
      </c>
      <c r="C7" s="1">
        <v>11381.590263</v>
      </c>
      <c r="D7" s="1"/>
      <c r="E7" s="1"/>
      <c r="F7" s="1">
        <v>432.96096122</v>
      </c>
      <c r="G7" s="1">
        <v>100.36999686</v>
      </c>
      <c r="H7" s="1"/>
      <c r="I7" s="1">
        <v>50.877849564000002</v>
      </c>
      <c r="J7" s="1"/>
      <c r="K7" s="1">
        <v>873.18939746000001</v>
      </c>
      <c r="L7" s="1">
        <v>7.5241900000000002E-5</v>
      </c>
      <c r="M7" s="1">
        <v>1.2409858862000001</v>
      </c>
      <c r="N7" s="1">
        <v>11381.590263</v>
      </c>
      <c r="O7" s="1"/>
      <c r="P7" s="1"/>
      <c r="Q7" s="1">
        <v>430.85601029999998</v>
      </c>
      <c r="R7" s="1">
        <v>62.227959237</v>
      </c>
      <c r="S7" s="1"/>
      <c r="T7" s="1">
        <v>22.522965799000001</v>
      </c>
      <c r="U7" s="1"/>
      <c r="V7" s="1">
        <v>873.18939746000001</v>
      </c>
      <c r="W7" s="1">
        <v>7.1298900000000003E-5</v>
      </c>
      <c r="X7" s="1">
        <v>1.2065677850000001</v>
      </c>
    </row>
    <row r="8" spans="1:24" ht="15" x14ac:dyDescent="0.25">
      <c r="A8" t="s">
        <v>256</v>
      </c>
      <c r="B8" t="s">
        <v>17</v>
      </c>
      <c r="C8" s="1">
        <v>10437.043986000001</v>
      </c>
      <c r="D8" s="1">
        <v>0.93054007729999999</v>
      </c>
      <c r="E8" s="1"/>
      <c r="F8" s="1">
        <v>794.77508204000003</v>
      </c>
      <c r="G8" s="1">
        <v>219.63926817999999</v>
      </c>
      <c r="H8" s="1"/>
      <c r="I8" s="1">
        <v>562.47076259000005</v>
      </c>
      <c r="J8" s="1"/>
      <c r="K8" s="1">
        <v>53.129529847000001</v>
      </c>
      <c r="L8" s="1">
        <v>44.725427117999999</v>
      </c>
      <c r="M8" s="1">
        <v>13.677446314000001</v>
      </c>
      <c r="N8" s="1">
        <v>10437.043986000001</v>
      </c>
      <c r="O8" s="1">
        <v>0.61019417210000004</v>
      </c>
      <c r="P8" s="1"/>
      <c r="Q8" s="1">
        <v>775.28344681999999</v>
      </c>
      <c r="R8" s="1">
        <v>142.97036900000001</v>
      </c>
      <c r="S8" s="1"/>
      <c r="T8" s="1">
        <v>260.25952504999998</v>
      </c>
      <c r="U8" s="1"/>
      <c r="V8" s="1">
        <v>53.129529847000001</v>
      </c>
      <c r="W8" s="1">
        <v>22.642159648</v>
      </c>
      <c r="X8" s="1">
        <v>13.300220308</v>
      </c>
    </row>
    <row r="9" spans="1:24" ht="15" x14ac:dyDescent="0.25">
      <c r="A9" t="s">
        <v>257</v>
      </c>
      <c r="B9" t="s">
        <v>18</v>
      </c>
      <c r="C9" s="1">
        <v>7605.5131668000004</v>
      </c>
      <c r="D9" s="1">
        <v>2.6098011982</v>
      </c>
      <c r="E9" s="1"/>
      <c r="F9" s="1">
        <v>239.73769848000001</v>
      </c>
      <c r="G9" s="1">
        <v>32.870082508000003</v>
      </c>
      <c r="H9" s="1"/>
      <c r="I9" s="1">
        <v>298.61279729</v>
      </c>
      <c r="J9" s="1"/>
      <c r="K9" s="1">
        <v>4.8406010460999997</v>
      </c>
      <c r="L9" s="1">
        <v>0</v>
      </c>
      <c r="M9" s="1">
        <v>7.5484732640000001</v>
      </c>
      <c r="N9" s="1">
        <v>7605.5131668000004</v>
      </c>
      <c r="O9" s="1">
        <v>1.7113681332999999</v>
      </c>
      <c r="P9" s="1"/>
      <c r="Q9" s="1">
        <v>231.88842750000001</v>
      </c>
      <c r="R9" s="1">
        <v>23.198726390000001</v>
      </c>
      <c r="S9" s="1"/>
      <c r="T9" s="1">
        <v>152.24936373</v>
      </c>
      <c r="U9" s="1"/>
      <c r="V9" s="1">
        <v>4.8406010460999997</v>
      </c>
      <c r="W9" s="1"/>
      <c r="X9" s="1">
        <v>7.3337584725999996</v>
      </c>
    </row>
    <row r="10" spans="1:24" ht="15" x14ac:dyDescent="0.25">
      <c r="A10" t="s">
        <v>215</v>
      </c>
      <c r="B10" t="s">
        <v>19</v>
      </c>
      <c r="C10" s="1">
        <v>5394.4053885000003</v>
      </c>
      <c r="D10" s="1">
        <v>6.7107679249999999</v>
      </c>
      <c r="E10" s="1"/>
      <c r="F10" s="1">
        <v>718.58394954000005</v>
      </c>
      <c r="G10" s="1">
        <v>170.23026340000001</v>
      </c>
      <c r="H10" s="1"/>
      <c r="I10" s="1">
        <v>943.06943837999995</v>
      </c>
      <c r="J10" s="1"/>
      <c r="K10" s="1">
        <v>3.9075964989999998</v>
      </c>
      <c r="L10" s="1">
        <v>79.817547137999995</v>
      </c>
      <c r="M10" s="1">
        <v>11.795977757999999</v>
      </c>
      <c r="N10" s="1">
        <v>5394.4053885000003</v>
      </c>
      <c r="O10" s="1">
        <v>4.4005919410000001</v>
      </c>
      <c r="P10" s="1"/>
      <c r="Q10" s="1">
        <v>687.10865353999998</v>
      </c>
      <c r="R10" s="1">
        <v>124.49643149000001</v>
      </c>
      <c r="S10" s="1"/>
      <c r="T10" s="1">
        <v>491.04847238999997</v>
      </c>
      <c r="U10" s="1"/>
      <c r="V10" s="1">
        <v>3.9075964989999998</v>
      </c>
      <c r="W10" s="1">
        <v>79.816883215999994</v>
      </c>
      <c r="X10" s="1">
        <v>11.507501892000001</v>
      </c>
    </row>
    <row r="11" spans="1:24" ht="15" x14ac:dyDescent="0.25">
      <c r="A11" t="s">
        <v>216</v>
      </c>
      <c r="B11" t="s">
        <v>20</v>
      </c>
      <c r="C11" s="1">
        <v>11631.626059</v>
      </c>
      <c r="D11" s="1">
        <v>28.282455618</v>
      </c>
      <c r="E11" s="1"/>
      <c r="F11" s="1">
        <v>1341.1100093</v>
      </c>
      <c r="G11" s="1">
        <v>744.93749807999995</v>
      </c>
      <c r="H11" s="1"/>
      <c r="I11" s="1">
        <v>1730.4119952000001</v>
      </c>
      <c r="J11" s="1">
        <v>188.11585344</v>
      </c>
      <c r="K11" s="1">
        <v>22.676639462000001</v>
      </c>
      <c r="L11" s="1">
        <v>141.85518135999999</v>
      </c>
      <c r="M11" s="1">
        <v>18.327708956999999</v>
      </c>
      <c r="N11" s="1">
        <v>11631.626059</v>
      </c>
      <c r="O11" s="1">
        <v>18.546185177000002</v>
      </c>
      <c r="P11" s="1"/>
      <c r="Q11" s="1">
        <v>1270.8376754999999</v>
      </c>
      <c r="R11" s="1">
        <v>527.11980081000002</v>
      </c>
      <c r="S11" s="1"/>
      <c r="T11" s="1">
        <v>897.94691567999996</v>
      </c>
      <c r="U11" s="1">
        <v>72.029975143000001</v>
      </c>
      <c r="V11" s="1">
        <v>22.676639462000001</v>
      </c>
      <c r="W11" s="1">
        <v>141.01417119999999</v>
      </c>
      <c r="X11" s="1">
        <v>17.884722653000001</v>
      </c>
    </row>
    <row r="12" spans="1:24" ht="15" x14ac:dyDescent="0.25">
      <c r="A12" t="s">
        <v>258</v>
      </c>
      <c r="B12" t="s">
        <v>21</v>
      </c>
      <c r="C12" s="1">
        <v>8807.3811270000006</v>
      </c>
      <c r="D12" s="1">
        <v>11.042518891</v>
      </c>
      <c r="E12" s="1"/>
      <c r="F12" s="1">
        <v>397.56949144999999</v>
      </c>
      <c r="G12" s="1">
        <v>70.255722151000001</v>
      </c>
      <c r="H12" s="1"/>
      <c r="I12" s="1">
        <v>229.96365895</v>
      </c>
      <c r="J12" s="1"/>
      <c r="K12" s="1">
        <v>164.94847648999999</v>
      </c>
      <c r="L12" s="1">
        <v>203.06363916999999</v>
      </c>
      <c r="M12" s="1">
        <v>5.6523482928000002</v>
      </c>
      <c r="N12" s="1">
        <v>8807.3811270000006</v>
      </c>
      <c r="O12" s="1">
        <v>7.2411371439999996</v>
      </c>
      <c r="P12" s="1"/>
      <c r="Q12" s="1">
        <v>388.98947855</v>
      </c>
      <c r="R12" s="1">
        <v>45.611153733999998</v>
      </c>
      <c r="S12" s="1"/>
      <c r="T12" s="1">
        <v>108.39356535</v>
      </c>
      <c r="U12" s="1"/>
      <c r="V12" s="1">
        <v>164.94847648999999</v>
      </c>
      <c r="W12" s="1">
        <v>203.083966</v>
      </c>
      <c r="X12" s="1">
        <v>5.4999382452000001</v>
      </c>
    </row>
    <row r="13" spans="1:24" ht="15" x14ac:dyDescent="0.25">
      <c r="A13" t="s">
        <v>259</v>
      </c>
      <c r="B13" t="s">
        <v>22</v>
      </c>
      <c r="C13" s="1">
        <v>12105.340806</v>
      </c>
      <c r="D13" s="1">
        <v>0.70446325720000003</v>
      </c>
      <c r="E13" s="1"/>
      <c r="F13" s="1">
        <v>932.46926052000003</v>
      </c>
      <c r="G13" s="1">
        <v>288.39717401000001</v>
      </c>
      <c r="H13" s="1"/>
      <c r="I13" s="1">
        <v>235.42901574000001</v>
      </c>
      <c r="J13" s="1"/>
      <c r="K13" s="1">
        <v>361.23520918000003</v>
      </c>
      <c r="L13" s="1">
        <v>106.52118421</v>
      </c>
      <c r="M13" s="1">
        <v>6.3594925610999997</v>
      </c>
      <c r="N13" s="1">
        <v>12105.340806</v>
      </c>
      <c r="O13" s="1">
        <v>0.77487337199999995</v>
      </c>
      <c r="P13" s="1"/>
      <c r="Q13" s="1">
        <v>923.06422163000002</v>
      </c>
      <c r="R13" s="1">
        <v>201.41047295000001</v>
      </c>
      <c r="S13" s="1"/>
      <c r="T13" s="1">
        <v>113.35523790000001</v>
      </c>
      <c r="U13" s="1"/>
      <c r="V13" s="1">
        <v>361.23520918000003</v>
      </c>
      <c r="W13" s="1">
        <v>106.52118421</v>
      </c>
      <c r="X13" s="1">
        <v>6.1850915259999999</v>
      </c>
    </row>
    <row r="14" spans="1:24" ht="15" x14ac:dyDescent="0.25">
      <c r="A14" t="s">
        <v>260</v>
      </c>
      <c r="B14" t="s">
        <v>23</v>
      </c>
      <c r="C14" s="1">
        <v>9453.4410310000003</v>
      </c>
      <c r="D14" s="1">
        <v>21.239754295000001</v>
      </c>
      <c r="E14" s="1"/>
      <c r="F14" s="1">
        <v>2426.7995474999998</v>
      </c>
      <c r="G14" s="1">
        <v>623.79138267999997</v>
      </c>
      <c r="H14" s="1"/>
      <c r="I14" s="1">
        <v>2313.2628740999999</v>
      </c>
      <c r="J14" s="1"/>
      <c r="K14" s="1">
        <v>11.352031581</v>
      </c>
      <c r="L14" s="1">
        <v>882.37447709000003</v>
      </c>
      <c r="M14" s="1">
        <v>48.625486545000001</v>
      </c>
      <c r="N14" s="1">
        <v>9453.4410310000003</v>
      </c>
      <c r="O14" s="1">
        <v>14.286332997000001</v>
      </c>
      <c r="P14" s="1"/>
      <c r="Q14" s="1">
        <v>2306.5065018999999</v>
      </c>
      <c r="R14" s="1">
        <v>467.50719170000002</v>
      </c>
      <c r="S14" s="1"/>
      <c r="T14" s="1">
        <v>1138.0974722999999</v>
      </c>
      <c r="U14" s="1"/>
      <c r="V14" s="1">
        <v>11.352031581</v>
      </c>
      <c r="W14" s="1">
        <v>857.41291721000005</v>
      </c>
      <c r="X14" s="1">
        <v>47.282017615000001</v>
      </c>
    </row>
    <row r="15" spans="1:24" ht="15" x14ac:dyDescent="0.25">
      <c r="A15" t="s">
        <v>261</v>
      </c>
      <c r="B15" t="s">
        <v>24</v>
      </c>
      <c r="C15" s="1">
        <v>8242.5121720000006</v>
      </c>
      <c r="D15" s="1">
        <v>1.2160430341999999</v>
      </c>
      <c r="E15" s="1"/>
      <c r="F15" s="1">
        <v>367.39258939000001</v>
      </c>
      <c r="G15" s="1">
        <v>84.179652000000004</v>
      </c>
      <c r="H15" s="1"/>
      <c r="I15" s="1">
        <v>168.46184762999999</v>
      </c>
      <c r="J15" s="1"/>
      <c r="K15" s="1">
        <v>62.713960207</v>
      </c>
      <c r="L15" s="1">
        <v>0.76652237420000002</v>
      </c>
      <c r="M15" s="1">
        <v>4.1469217458000003</v>
      </c>
      <c r="N15" s="1">
        <v>8242.5121720000006</v>
      </c>
      <c r="O15" s="1">
        <v>0.79740460879999997</v>
      </c>
      <c r="P15" s="1"/>
      <c r="Q15" s="1">
        <v>336.46380506999998</v>
      </c>
      <c r="R15" s="1">
        <v>62.082751148</v>
      </c>
      <c r="S15" s="1"/>
      <c r="T15" s="1">
        <v>81.694441374999997</v>
      </c>
      <c r="U15" s="1"/>
      <c r="V15" s="1">
        <v>62.713960207</v>
      </c>
      <c r="W15" s="1">
        <v>0.76618021680000004</v>
      </c>
      <c r="X15" s="1">
        <v>4.0293112518000003</v>
      </c>
    </row>
    <row r="16" spans="1:24" ht="15" x14ac:dyDescent="0.25">
      <c r="A16" t="s">
        <v>262</v>
      </c>
      <c r="B16" t="s">
        <v>25</v>
      </c>
      <c r="C16" s="1">
        <v>17481.468085</v>
      </c>
      <c r="D16" s="1">
        <v>5.8842738802000003</v>
      </c>
      <c r="E16" s="1"/>
      <c r="F16" s="1">
        <v>315.78102152000002</v>
      </c>
      <c r="G16" s="1">
        <v>94.672580455000002</v>
      </c>
      <c r="H16" s="1"/>
      <c r="I16" s="1">
        <v>177.33253884999999</v>
      </c>
      <c r="J16" s="1"/>
      <c r="K16" s="1">
        <v>220.49265851999999</v>
      </c>
      <c r="L16" s="1">
        <v>7.5254010999999996E-2</v>
      </c>
      <c r="M16" s="1">
        <v>6.0608534179999998</v>
      </c>
      <c r="N16" s="1">
        <v>17481.468085</v>
      </c>
      <c r="O16" s="1">
        <v>3.8586352287999999</v>
      </c>
      <c r="P16" s="1"/>
      <c r="Q16" s="1">
        <v>307.90227054000002</v>
      </c>
      <c r="R16" s="1">
        <v>67.176688326999994</v>
      </c>
      <c r="S16" s="1"/>
      <c r="T16" s="1">
        <v>84.287591469000006</v>
      </c>
      <c r="U16" s="1"/>
      <c r="V16" s="1">
        <v>220.49265851999999</v>
      </c>
      <c r="W16" s="1">
        <v>7.5254010999999996E-2</v>
      </c>
      <c r="X16" s="1">
        <v>5.8954686233000002</v>
      </c>
    </row>
    <row r="17" spans="1:24" ht="15" x14ac:dyDescent="0.25">
      <c r="A17" t="s">
        <v>263</v>
      </c>
      <c r="B17" t="s">
        <v>26</v>
      </c>
      <c r="C17" s="1">
        <v>17682.349953000001</v>
      </c>
      <c r="D17" s="1">
        <v>2.9664384883000001</v>
      </c>
      <c r="E17" s="1"/>
      <c r="F17" s="1">
        <v>779.89663112000005</v>
      </c>
      <c r="G17" s="1">
        <v>110.93463053000001</v>
      </c>
      <c r="H17" s="1"/>
      <c r="I17" s="1">
        <v>226.25481224000001</v>
      </c>
      <c r="J17" s="1"/>
      <c r="K17" s="1">
        <v>1065.7262621</v>
      </c>
      <c r="L17" s="1">
        <v>105.68942199999999</v>
      </c>
      <c r="M17" s="1">
        <v>5.5824089926999996</v>
      </c>
      <c r="N17" s="1">
        <v>17682.349953000001</v>
      </c>
      <c r="O17" s="1">
        <v>2.3325865175999998</v>
      </c>
      <c r="P17" s="1"/>
      <c r="Q17" s="1">
        <v>771.82632825999997</v>
      </c>
      <c r="R17" s="1">
        <v>73.920299388000004</v>
      </c>
      <c r="S17" s="1"/>
      <c r="T17" s="1">
        <v>106.93846333</v>
      </c>
      <c r="U17" s="1"/>
      <c r="V17" s="1">
        <v>1065.7262621</v>
      </c>
      <c r="W17" s="1">
        <v>110.24395057</v>
      </c>
      <c r="X17" s="1">
        <v>5.4297038894999998</v>
      </c>
    </row>
    <row r="18" spans="1:24" ht="15" x14ac:dyDescent="0.25">
      <c r="A18" t="s">
        <v>264</v>
      </c>
      <c r="B18" t="s">
        <v>27</v>
      </c>
      <c r="C18" s="1">
        <v>17224.894549000001</v>
      </c>
      <c r="D18" s="1">
        <v>4.5637020012000002</v>
      </c>
      <c r="E18" s="1"/>
      <c r="F18" s="1">
        <v>426.07753865000001</v>
      </c>
      <c r="G18" s="1">
        <v>472.17843471999998</v>
      </c>
      <c r="H18" s="1"/>
      <c r="I18" s="1">
        <v>529.640265</v>
      </c>
      <c r="J18" s="1"/>
      <c r="K18" s="1">
        <v>628.17544614999997</v>
      </c>
      <c r="L18" s="1"/>
      <c r="M18" s="1">
        <v>9.8306650814999994</v>
      </c>
      <c r="N18" s="1">
        <v>17224.894549000001</v>
      </c>
      <c r="O18" s="1">
        <v>3.2085688145</v>
      </c>
      <c r="P18" s="1"/>
      <c r="Q18" s="1">
        <v>398.51441083999998</v>
      </c>
      <c r="R18" s="1">
        <v>334.29271152000001</v>
      </c>
      <c r="S18" s="1"/>
      <c r="T18" s="1">
        <v>303.01344404999998</v>
      </c>
      <c r="U18" s="1"/>
      <c r="V18" s="1">
        <v>628.17544614999997</v>
      </c>
      <c r="W18" s="1"/>
      <c r="X18" s="1">
        <v>9.5575019726000008</v>
      </c>
    </row>
    <row r="19" spans="1:24" ht="15" x14ac:dyDescent="0.25">
      <c r="A19" t="s">
        <v>265</v>
      </c>
      <c r="B19" t="s">
        <v>28</v>
      </c>
      <c r="C19" s="1">
        <v>18510.668589000001</v>
      </c>
      <c r="D19" s="1">
        <v>0.61196448349999999</v>
      </c>
      <c r="E19" s="1"/>
      <c r="F19" s="1">
        <v>1326.2455272</v>
      </c>
      <c r="G19" s="1">
        <v>555.90964269000006</v>
      </c>
      <c r="H19" s="1"/>
      <c r="I19" s="1">
        <v>729.30511025999999</v>
      </c>
      <c r="J19" s="1"/>
      <c r="K19" s="1">
        <v>184.80148584</v>
      </c>
      <c r="L19" s="1">
        <v>100.45784851000001</v>
      </c>
      <c r="M19" s="1">
        <v>20.781190628000001</v>
      </c>
      <c r="N19" s="1">
        <v>18510.668589000001</v>
      </c>
      <c r="O19" s="1">
        <v>0.67312069750000003</v>
      </c>
      <c r="P19" s="1"/>
      <c r="Q19" s="1">
        <v>1284.2574546999999</v>
      </c>
      <c r="R19" s="1">
        <v>401.22270232</v>
      </c>
      <c r="S19" s="1"/>
      <c r="T19" s="1">
        <v>392.28008699999998</v>
      </c>
      <c r="U19" s="1"/>
      <c r="V19" s="1">
        <v>184.80148584</v>
      </c>
      <c r="W19" s="1">
        <v>100.45654073</v>
      </c>
      <c r="X19" s="1">
        <v>20.213131214000001</v>
      </c>
    </row>
    <row r="20" spans="1:24" ht="15" x14ac:dyDescent="0.25">
      <c r="A20" t="s">
        <v>266</v>
      </c>
      <c r="B20" t="s">
        <v>29</v>
      </c>
      <c r="C20" s="1">
        <v>24217.086219000001</v>
      </c>
      <c r="D20" s="1">
        <v>6.5228735042999997</v>
      </c>
      <c r="E20" s="1"/>
      <c r="F20" s="1">
        <v>925.87459238999998</v>
      </c>
      <c r="G20" s="1">
        <v>161.62251283000001</v>
      </c>
      <c r="H20" s="1"/>
      <c r="I20" s="1">
        <v>354.82991632</v>
      </c>
      <c r="J20" s="1">
        <v>3.0400094799999999E-2</v>
      </c>
      <c r="K20" s="1">
        <v>287.40075468999999</v>
      </c>
      <c r="L20" s="1">
        <v>0.97579280960000003</v>
      </c>
      <c r="M20" s="1">
        <v>7.3350124230000002</v>
      </c>
      <c r="N20" s="1">
        <v>24217.086219000001</v>
      </c>
      <c r="O20" s="1">
        <v>4.2819810732999999</v>
      </c>
      <c r="P20" s="1"/>
      <c r="Q20" s="1">
        <v>914.39717985000004</v>
      </c>
      <c r="R20" s="1">
        <v>115.30350833</v>
      </c>
      <c r="S20" s="1"/>
      <c r="T20" s="1">
        <v>164.60644779</v>
      </c>
      <c r="U20" s="1">
        <v>1.07573641E-2</v>
      </c>
      <c r="V20" s="1">
        <v>287.40075468999999</v>
      </c>
      <c r="W20" s="1">
        <v>0.73504742690000002</v>
      </c>
      <c r="X20" s="1">
        <v>7.1331809135000004</v>
      </c>
    </row>
    <row r="21" spans="1:24" ht="15" x14ac:dyDescent="0.25">
      <c r="A21" t="s">
        <v>217</v>
      </c>
      <c r="B21" t="s">
        <v>30</v>
      </c>
      <c r="C21" s="1">
        <v>7345.5838611999998</v>
      </c>
      <c r="D21" s="1">
        <v>15.436431929999999</v>
      </c>
      <c r="E21" s="1"/>
      <c r="F21" s="1">
        <v>342.38351327999999</v>
      </c>
      <c r="G21" s="1">
        <v>96.805661028000003</v>
      </c>
      <c r="H21" s="1"/>
      <c r="I21" s="1">
        <v>455.72734222000003</v>
      </c>
      <c r="J21" s="1"/>
      <c r="K21" s="1">
        <v>31.267013679000002</v>
      </c>
      <c r="L21" s="1">
        <v>2.5998905400000001E-2</v>
      </c>
      <c r="M21" s="1">
        <v>3.0174827680999998</v>
      </c>
      <c r="N21" s="1">
        <v>7345.5838611999998</v>
      </c>
      <c r="O21" s="1">
        <v>10.358736090000001</v>
      </c>
      <c r="P21" s="1"/>
      <c r="Q21" s="1">
        <v>332.30570137000001</v>
      </c>
      <c r="R21" s="1">
        <v>64.744119005000002</v>
      </c>
      <c r="S21" s="1"/>
      <c r="T21" s="1">
        <v>254.53936353</v>
      </c>
      <c r="U21" s="1"/>
      <c r="V21" s="1">
        <v>31.267013679000002</v>
      </c>
      <c r="W21" s="1">
        <v>2.46369065E-2</v>
      </c>
      <c r="X21" s="1">
        <v>2.9533122395000002</v>
      </c>
    </row>
    <row r="22" spans="1:24" ht="15" x14ac:dyDescent="0.25">
      <c r="A22" t="s">
        <v>267</v>
      </c>
      <c r="B22" t="s">
        <v>31</v>
      </c>
      <c r="C22" s="1">
        <v>9431.1623409999993</v>
      </c>
      <c r="D22" s="1">
        <v>0.40668882309999999</v>
      </c>
      <c r="E22" s="1"/>
      <c r="F22" s="1">
        <v>342.33026382999998</v>
      </c>
      <c r="G22" s="1">
        <v>71.261097792000001</v>
      </c>
      <c r="H22" s="1"/>
      <c r="I22" s="1">
        <v>82.286167417000001</v>
      </c>
      <c r="J22" s="1"/>
      <c r="K22" s="1">
        <v>429.27529061000001</v>
      </c>
      <c r="L22" s="1">
        <v>1.33628885E-2</v>
      </c>
      <c r="M22" s="1">
        <v>1.6198675267</v>
      </c>
      <c r="N22" s="1">
        <v>9431.1623409999993</v>
      </c>
      <c r="O22" s="1">
        <v>0.27742389919999999</v>
      </c>
      <c r="P22" s="1"/>
      <c r="Q22" s="1">
        <v>335.50051874000002</v>
      </c>
      <c r="R22" s="1">
        <v>45.306488643000002</v>
      </c>
      <c r="S22" s="1"/>
      <c r="T22" s="1">
        <v>39.126248390999997</v>
      </c>
      <c r="U22" s="1"/>
      <c r="V22" s="1">
        <v>429.27529061000001</v>
      </c>
      <c r="W22" s="1">
        <v>1.26629772E-2</v>
      </c>
      <c r="X22" s="1">
        <v>1.5733964979999999</v>
      </c>
    </row>
    <row r="23" spans="1:24" ht="15" x14ac:dyDescent="0.25">
      <c r="A23" t="s">
        <v>268</v>
      </c>
      <c r="B23" t="s">
        <v>32</v>
      </c>
      <c r="C23" s="1">
        <v>22995.576509999999</v>
      </c>
      <c r="D23" s="1">
        <v>2.0795929165999998</v>
      </c>
      <c r="E23" s="1"/>
      <c r="F23" s="1">
        <v>653.70677489000002</v>
      </c>
      <c r="G23" s="1">
        <v>1484.0563574</v>
      </c>
      <c r="H23" s="1"/>
      <c r="I23" s="1">
        <v>804.74292061999995</v>
      </c>
      <c r="J23" s="1"/>
      <c r="K23" s="1">
        <v>159.74559047</v>
      </c>
      <c r="L23" s="1">
        <v>3.8942880449000001</v>
      </c>
      <c r="M23" s="1">
        <v>15.63635785</v>
      </c>
      <c r="N23" s="1">
        <v>22995.576509999999</v>
      </c>
      <c r="O23" s="1">
        <v>1.9027227082</v>
      </c>
      <c r="P23" s="1"/>
      <c r="Q23" s="1">
        <v>623.72703911999997</v>
      </c>
      <c r="R23" s="1">
        <v>972.93362367999998</v>
      </c>
      <c r="S23" s="1"/>
      <c r="T23" s="1">
        <v>458.72686066</v>
      </c>
      <c r="U23" s="1"/>
      <c r="V23" s="1">
        <v>159.74559047</v>
      </c>
      <c r="W23" s="1">
        <v>3.2117357540000002</v>
      </c>
      <c r="X23" s="1">
        <v>15.200717263</v>
      </c>
    </row>
    <row r="24" spans="1:24" ht="15" x14ac:dyDescent="0.25">
      <c r="A24" t="s">
        <v>269</v>
      </c>
      <c r="B24" t="s">
        <v>33</v>
      </c>
      <c r="C24" s="1">
        <v>9508.9548930000001</v>
      </c>
      <c r="D24" s="1">
        <v>0.22980654440000001</v>
      </c>
      <c r="E24" s="1"/>
      <c r="F24" s="1">
        <v>420.96522947</v>
      </c>
      <c r="G24" s="1">
        <v>55.874013017999999</v>
      </c>
      <c r="H24" s="1"/>
      <c r="I24" s="1">
        <v>182.06348166999999</v>
      </c>
      <c r="J24" s="1"/>
      <c r="K24" s="1">
        <v>123.95096805999999</v>
      </c>
      <c r="L24" s="1">
        <v>0.55998853599999998</v>
      </c>
      <c r="M24" s="1">
        <v>3.3517764337</v>
      </c>
      <c r="N24" s="1">
        <v>9508.9548930000001</v>
      </c>
      <c r="O24" s="1">
        <v>0.25276828870000001</v>
      </c>
      <c r="P24" s="1"/>
      <c r="Q24" s="1">
        <v>413.79996131000001</v>
      </c>
      <c r="R24" s="1">
        <v>38.139506826000002</v>
      </c>
      <c r="S24" s="1"/>
      <c r="T24" s="1">
        <v>86.208333131000003</v>
      </c>
      <c r="U24" s="1"/>
      <c r="V24" s="1">
        <v>123.95096805999999</v>
      </c>
      <c r="W24" s="1">
        <v>0.55932450379999998</v>
      </c>
      <c r="X24" s="1">
        <v>3.2612371125999999</v>
      </c>
    </row>
    <row r="25" spans="1:24" ht="15" x14ac:dyDescent="0.25">
      <c r="A25" t="s">
        <v>218</v>
      </c>
      <c r="B25" t="s">
        <v>34</v>
      </c>
      <c r="C25" s="1">
        <v>11711.488600999999</v>
      </c>
      <c r="D25" s="1">
        <v>7.2522015906000004</v>
      </c>
      <c r="E25" s="1"/>
      <c r="F25" s="1">
        <v>1454.1499764</v>
      </c>
      <c r="G25" s="1">
        <v>431.82123801</v>
      </c>
      <c r="H25" s="1"/>
      <c r="I25" s="1">
        <v>1640.9345900999999</v>
      </c>
      <c r="J25" s="1"/>
      <c r="K25" s="1">
        <v>37.415878945000003</v>
      </c>
      <c r="L25" s="1">
        <v>201.55274700999999</v>
      </c>
      <c r="M25" s="1">
        <v>20.357605692</v>
      </c>
      <c r="N25" s="1">
        <v>11711.488600999999</v>
      </c>
      <c r="O25" s="1">
        <v>4.8529869872000004</v>
      </c>
      <c r="P25" s="1"/>
      <c r="Q25" s="1">
        <v>1400.0519843</v>
      </c>
      <c r="R25" s="1">
        <v>301.98552334999999</v>
      </c>
      <c r="S25" s="1"/>
      <c r="T25" s="1">
        <v>843.28141338</v>
      </c>
      <c r="U25" s="1"/>
      <c r="V25" s="1">
        <v>37.415878945000003</v>
      </c>
      <c r="W25" s="1">
        <v>201.62510667999999</v>
      </c>
      <c r="X25" s="1">
        <v>19.865026802999999</v>
      </c>
    </row>
    <row r="26" spans="1:24" ht="15" x14ac:dyDescent="0.25">
      <c r="A26" t="s">
        <v>270</v>
      </c>
      <c r="B26" t="s">
        <v>35</v>
      </c>
      <c r="C26" s="1">
        <v>5243.9636866999999</v>
      </c>
      <c r="D26" s="1">
        <v>5.7859411256</v>
      </c>
      <c r="E26" s="1"/>
      <c r="F26" s="1">
        <v>766.43343703000005</v>
      </c>
      <c r="G26" s="1">
        <v>407.79771182000002</v>
      </c>
      <c r="H26" s="1"/>
      <c r="I26" s="1">
        <v>802.59850435999999</v>
      </c>
      <c r="J26" s="1"/>
      <c r="K26" s="1">
        <v>6.5336786543000001</v>
      </c>
      <c r="L26" s="1">
        <v>1.8263068699999999E-2</v>
      </c>
      <c r="M26" s="1">
        <v>35.181127732</v>
      </c>
      <c r="N26" s="1">
        <v>5243.9636866999999</v>
      </c>
      <c r="O26" s="1">
        <v>3.7940993291999998</v>
      </c>
      <c r="P26" s="1"/>
      <c r="Q26" s="1">
        <v>734.82247224000002</v>
      </c>
      <c r="R26" s="1">
        <v>296.92203288000002</v>
      </c>
      <c r="S26" s="1"/>
      <c r="T26" s="1">
        <v>429.54900413000001</v>
      </c>
      <c r="U26" s="1"/>
      <c r="V26" s="1">
        <v>6.5336786543000001</v>
      </c>
      <c r="W26" s="1">
        <v>1.73062496E-2</v>
      </c>
      <c r="X26" s="1">
        <v>34.105997897000002</v>
      </c>
    </row>
    <row r="27" spans="1:24" ht="15" x14ac:dyDescent="0.25">
      <c r="A27" t="s">
        <v>271</v>
      </c>
      <c r="B27" t="s">
        <v>36</v>
      </c>
      <c r="C27" s="1">
        <v>30964.056909999999</v>
      </c>
      <c r="D27" s="1">
        <v>26.668374146000001</v>
      </c>
      <c r="E27" s="1"/>
      <c r="F27" s="1">
        <v>236.86188837</v>
      </c>
      <c r="G27" s="1">
        <v>69.826337186000003</v>
      </c>
      <c r="H27" s="1"/>
      <c r="I27" s="1">
        <v>153.50249572999999</v>
      </c>
      <c r="J27" s="1"/>
      <c r="K27" s="1">
        <v>43324.804339000002</v>
      </c>
      <c r="L27" s="1">
        <v>0.23860886149999999</v>
      </c>
      <c r="M27" s="1">
        <v>3.4634385324000001</v>
      </c>
      <c r="N27" s="1">
        <v>30964.056909999999</v>
      </c>
      <c r="O27" s="1">
        <v>17.657327888000001</v>
      </c>
      <c r="P27" s="1"/>
      <c r="Q27" s="1">
        <v>230.49582346</v>
      </c>
      <c r="R27" s="1">
        <v>50.847045199999997</v>
      </c>
      <c r="S27" s="1"/>
      <c r="T27" s="1">
        <v>74.100694247999996</v>
      </c>
      <c r="U27" s="1"/>
      <c r="V27" s="1">
        <v>43324.804339000002</v>
      </c>
      <c r="W27" s="1">
        <v>0.22610948149999999</v>
      </c>
      <c r="X27" s="1">
        <v>3.3667015118000001</v>
      </c>
    </row>
    <row r="28" spans="1:24" ht="15" x14ac:dyDescent="0.25">
      <c r="A28" t="s">
        <v>272</v>
      </c>
      <c r="B28" t="s">
        <v>37</v>
      </c>
      <c r="C28" s="1">
        <v>12803.595754</v>
      </c>
      <c r="D28" s="1">
        <v>37.210860519000001</v>
      </c>
      <c r="E28" s="1">
        <v>68.173604170999994</v>
      </c>
      <c r="F28" s="1">
        <v>3778.5569323999998</v>
      </c>
      <c r="G28" s="1">
        <v>2970.8950267999999</v>
      </c>
      <c r="H28" s="1"/>
      <c r="I28" s="1">
        <v>2936.8767637000001</v>
      </c>
      <c r="J28" s="1">
        <v>18.118028407000001</v>
      </c>
      <c r="K28" s="1">
        <v>59.640078371000001</v>
      </c>
      <c r="L28" s="1">
        <v>1735.2986312</v>
      </c>
      <c r="M28" s="1">
        <v>87.999206635999997</v>
      </c>
      <c r="N28" s="1">
        <v>12803.595754</v>
      </c>
      <c r="O28" s="1">
        <v>27.935917150000002</v>
      </c>
      <c r="P28" s="1">
        <v>88.779720784999995</v>
      </c>
      <c r="Q28" s="1">
        <v>3561.1201427999999</v>
      </c>
      <c r="R28" s="1">
        <v>2063.4253168</v>
      </c>
      <c r="S28" s="1"/>
      <c r="T28" s="1">
        <v>1501.7957253</v>
      </c>
      <c r="U28" s="1"/>
      <c r="V28" s="1">
        <v>59.640078371000001</v>
      </c>
      <c r="W28" s="1">
        <v>1734.0638408</v>
      </c>
      <c r="X28" s="1">
        <v>85.539957745999999</v>
      </c>
    </row>
    <row r="29" spans="1:24" ht="15" x14ac:dyDescent="0.25">
      <c r="A29" t="s">
        <v>273</v>
      </c>
      <c r="B29" t="s">
        <v>38</v>
      </c>
      <c r="C29" s="1">
        <v>11753.860968000001</v>
      </c>
      <c r="D29" s="1">
        <v>4.1139624200000002E-2</v>
      </c>
      <c r="E29" s="1"/>
      <c r="F29" s="1">
        <v>117.31866112</v>
      </c>
      <c r="G29" s="1">
        <v>54.505835965000003</v>
      </c>
      <c r="H29" s="1"/>
      <c r="I29" s="1">
        <v>77.574960517999997</v>
      </c>
      <c r="J29" s="1"/>
      <c r="K29" s="1">
        <v>361.87233264000002</v>
      </c>
      <c r="L29" s="1">
        <v>5.4351240000000004E-3</v>
      </c>
      <c r="M29" s="1">
        <v>2.3480123722999999</v>
      </c>
      <c r="N29" s="1">
        <v>11753.860968000001</v>
      </c>
      <c r="O29" s="1">
        <v>4.5251574900000001E-2</v>
      </c>
      <c r="P29" s="1"/>
      <c r="Q29" s="1">
        <v>113.5556754</v>
      </c>
      <c r="R29" s="1">
        <v>36.302099351000003</v>
      </c>
      <c r="S29" s="1"/>
      <c r="T29" s="1">
        <v>40.686878102000001</v>
      </c>
      <c r="U29" s="1"/>
      <c r="V29" s="1">
        <v>361.87233264000002</v>
      </c>
      <c r="W29" s="1">
        <v>5.9193693000000004E-3</v>
      </c>
      <c r="X29" s="1">
        <v>2.2825583933</v>
      </c>
    </row>
    <row r="30" spans="1:24" ht="15" x14ac:dyDescent="0.25">
      <c r="A30" t="s">
        <v>274</v>
      </c>
      <c r="B30" t="s">
        <v>39</v>
      </c>
      <c r="C30" s="1">
        <v>10620.118527000001</v>
      </c>
      <c r="D30" s="1">
        <v>3.08601498E-2</v>
      </c>
      <c r="E30" s="1"/>
      <c r="F30" s="1">
        <v>402.56348539999999</v>
      </c>
      <c r="G30" s="1">
        <v>351.69840110000001</v>
      </c>
      <c r="H30" s="1"/>
      <c r="I30" s="1">
        <v>313.02183905999999</v>
      </c>
      <c r="J30" s="1"/>
      <c r="K30" s="1">
        <v>30.603218565999999</v>
      </c>
      <c r="L30" s="1">
        <v>49.888023832000002</v>
      </c>
      <c r="M30" s="1">
        <v>12.170570674</v>
      </c>
      <c r="N30" s="1">
        <v>10620.118527000001</v>
      </c>
      <c r="O30" s="1">
        <v>3.3943710500000002E-2</v>
      </c>
      <c r="P30" s="1"/>
      <c r="Q30" s="1">
        <v>384.29006212000002</v>
      </c>
      <c r="R30" s="1">
        <v>255.59624079</v>
      </c>
      <c r="S30" s="1"/>
      <c r="T30" s="1">
        <v>153.63867648999999</v>
      </c>
      <c r="U30" s="1"/>
      <c r="V30" s="1">
        <v>30.603218565999999</v>
      </c>
      <c r="W30" s="1">
        <v>49.765397796000002</v>
      </c>
      <c r="X30" s="1">
        <v>11.810126231</v>
      </c>
    </row>
    <row r="31" spans="1:24" ht="15" x14ac:dyDescent="0.25">
      <c r="A31" t="s">
        <v>219</v>
      </c>
      <c r="B31" t="s">
        <v>40</v>
      </c>
      <c r="C31" s="1">
        <v>11701.861519</v>
      </c>
      <c r="D31" s="1">
        <v>0.82428115540000002</v>
      </c>
      <c r="E31" s="1"/>
      <c r="F31" s="1">
        <v>1851.5911570999999</v>
      </c>
      <c r="G31" s="1">
        <v>836.79089170999998</v>
      </c>
      <c r="H31" s="1"/>
      <c r="I31" s="1">
        <v>1535.8434304</v>
      </c>
      <c r="J31" s="1"/>
      <c r="K31" s="1">
        <v>9.4360515551000006</v>
      </c>
      <c r="L31" s="1">
        <v>89.704252385000004</v>
      </c>
      <c r="M31" s="1">
        <v>33.725217712000003</v>
      </c>
      <c r="N31" s="1">
        <v>11701.861519</v>
      </c>
      <c r="O31" s="1">
        <v>0.90664087260000004</v>
      </c>
      <c r="P31" s="1"/>
      <c r="Q31" s="1">
        <v>1684.2225679999999</v>
      </c>
      <c r="R31" s="1">
        <v>616.46525129999998</v>
      </c>
      <c r="S31" s="1"/>
      <c r="T31" s="1">
        <v>923.19962367000005</v>
      </c>
      <c r="U31" s="1"/>
      <c r="V31" s="1">
        <v>9.4360515551000006</v>
      </c>
      <c r="W31" s="1">
        <v>13.640410611</v>
      </c>
      <c r="X31" s="1">
        <v>32.928544199999997</v>
      </c>
    </row>
    <row r="32" spans="1:24" ht="15" x14ac:dyDescent="0.25">
      <c r="A32" t="s">
        <v>211</v>
      </c>
      <c r="B32" t="s">
        <v>41</v>
      </c>
      <c r="C32" s="1">
        <v>5008.6819836000004</v>
      </c>
      <c r="D32" s="1">
        <v>5.297777741</v>
      </c>
      <c r="E32" s="1"/>
      <c r="F32" s="1">
        <v>1403.4421503000001</v>
      </c>
      <c r="G32" s="1">
        <v>269.19054890000001</v>
      </c>
      <c r="H32" s="1"/>
      <c r="I32" s="1">
        <v>1220.9195130000001</v>
      </c>
      <c r="J32" s="1"/>
      <c r="K32" s="1">
        <v>0.19328020200000001</v>
      </c>
      <c r="L32" s="1">
        <v>64.972814585999998</v>
      </c>
      <c r="M32" s="1">
        <v>52.294243416999997</v>
      </c>
      <c r="N32" s="1">
        <v>5008.6819836000004</v>
      </c>
      <c r="O32" s="1">
        <v>3.5686662588</v>
      </c>
      <c r="P32" s="1"/>
      <c r="Q32" s="1">
        <v>1328.1765515</v>
      </c>
      <c r="R32" s="1">
        <v>197.09466294000001</v>
      </c>
      <c r="S32" s="1"/>
      <c r="T32" s="1">
        <v>580.26553708999995</v>
      </c>
      <c r="U32" s="1"/>
      <c r="V32" s="1">
        <v>0.19328020200000001</v>
      </c>
      <c r="W32" s="1">
        <v>65.321289594000007</v>
      </c>
      <c r="X32" s="1">
        <v>50.753833727</v>
      </c>
    </row>
    <row r="33" spans="1:24" ht="15" x14ac:dyDescent="0.25">
      <c r="A33" t="s">
        <v>275</v>
      </c>
      <c r="B33" t="s">
        <v>42</v>
      </c>
      <c r="C33" s="1">
        <v>8483.282776</v>
      </c>
      <c r="D33" s="1"/>
      <c r="E33" s="1"/>
      <c r="F33" s="1">
        <v>135.27919939</v>
      </c>
      <c r="G33" s="1">
        <v>339.13720465</v>
      </c>
      <c r="H33" s="1"/>
      <c r="I33" s="1">
        <v>41.688204266</v>
      </c>
      <c r="J33" s="1"/>
      <c r="K33" s="1">
        <v>143.93583633</v>
      </c>
      <c r="L33" s="1">
        <v>7.4242066999999998E-3</v>
      </c>
      <c r="M33" s="1">
        <v>1.1911468739</v>
      </c>
      <c r="N33" s="1">
        <v>8483.282776</v>
      </c>
      <c r="O33" s="1"/>
      <c r="P33" s="1"/>
      <c r="Q33" s="1">
        <v>132.03378253</v>
      </c>
      <c r="R33" s="1">
        <v>206.14125763000001</v>
      </c>
      <c r="S33" s="1"/>
      <c r="T33" s="1">
        <v>18.794483424999999</v>
      </c>
      <c r="U33" s="1"/>
      <c r="V33" s="1">
        <v>143.93583633</v>
      </c>
      <c r="W33" s="1">
        <v>7.0355230999999997E-3</v>
      </c>
      <c r="X33" s="1">
        <v>1.1581111383</v>
      </c>
    </row>
    <row r="34" spans="1:24" ht="15" x14ac:dyDescent="0.25">
      <c r="A34" t="s">
        <v>220</v>
      </c>
      <c r="B34" t="s">
        <v>43</v>
      </c>
      <c r="C34" s="1">
        <v>4376.1175053999996</v>
      </c>
      <c r="D34" s="1">
        <v>5.5809068712999998</v>
      </c>
      <c r="E34" s="1"/>
      <c r="F34" s="1">
        <v>2472.6020530999999</v>
      </c>
      <c r="G34" s="1">
        <v>633.85714390999999</v>
      </c>
      <c r="H34" s="1"/>
      <c r="I34" s="1">
        <v>2340.8090207999999</v>
      </c>
      <c r="J34" s="1"/>
      <c r="K34" s="1">
        <v>6.1206063481999999</v>
      </c>
      <c r="L34" s="1">
        <v>1044.4927032999999</v>
      </c>
      <c r="M34" s="1">
        <v>31.191013586</v>
      </c>
      <c r="N34" s="1">
        <v>4376.1175053999996</v>
      </c>
      <c r="O34" s="1">
        <v>3.7418349068999999</v>
      </c>
      <c r="P34" s="1"/>
      <c r="Q34" s="1">
        <v>2362.9558155999998</v>
      </c>
      <c r="R34" s="1">
        <v>458.07875383999999</v>
      </c>
      <c r="S34" s="1"/>
      <c r="T34" s="1">
        <v>1155.6665343</v>
      </c>
      <c r="U34" s="1"/>
      <c r="V34" s="1">
        <v>6.1206063481999999</v>
      </c>
      <c r="W34" s="1">
        <v>1037.4575256000001</v>
      </c>
      <c r="X34" s="1">
        <v>30.520543142000001</v>
      </c>
    </row>
    <row r="35" spans="1:24" ht="15" x14ac:dyDescent="0.25">
      <c r="A35" t="s">
        <v>276</v>
      </c>
      <c r="B35" t="s">
        <v>44</v>
      </c>
      <c r="C35" s="1">
        <v>28938.740505000002</v>
      </c>
      <c r="D35" s="1">
        <v>12.776176854999999</v>
      </c>
      <c r="E35" s="1"/>
      <c r="F35" s="1">
        <v>505.37840452</v>
      </c>
      <c r="G35" s="1">
        <v>264.60364401999999</v>
      </c>
      <c r="H35" s="1"/>
      <c r="I35" s="1">
        <v>112.50074146999999</v>
      </c>
      <c r="J35" s="1"/>
      <c r="K35" s="1">
        <v>1008.6410219000001</v>
      </c>
      <c r="L35" s="1">
        <v>110.80671704</v>
      </c>
      <c r="M35" s="1">
        <v>2.1552840226000001</v>
      </c>
      <c r="N35" s="1">
        <v>28938.740505000002</v>
      </c>
      <c r="O35" s="1">
        <v>8.7764397559000003</v>
      </c>
      <c r="P35" s="1"/>
      <c r="Q35" s="1">
        <v>491.57716242999999</v>
      </c>
      <c r="R35" s="1">
        <v>168.5267715</v>
      </c>
      <c r="S35" s="1"/>
      <c r="T35" s="1">
        <v>52.432975196999998</v>
      </c>
      <c r="U35" s="1"/>
      <c r="V35" s="1">
        <v>1008.6410219000001</v>
      </c>
      <c r="W35" s="1">
        <v>110.80670689999999</v>
      </c>
      <c r="X35" s="1">
        <v>2.0961695663</v>
      </c>
    </row>
    <row r="36" spans="1:24" ht="15" x14ac:dyDescent="0.25">
      <c r="A36" t="s">
        <v>221</v>
      </c>
      <c r="B36" t="s">
        <v>45</v>
      </c>
      <c r="C36" s="1">
        <v>8206.3721862000002</v>
      </c>
      <c r="D36" s="1">
        <v>42.738215468999996</v>
      </c>
      <c r="E36" s="1"/>
      <c r="F36" s="1">
        <v>6986.7410604999995</v>
      </c>
      <c r="G36" s="1">
        <v>2959.6069928000002</v>
      </c>
      <c r="H36" s="1"/>
      <c r="I36" s="1">
        <v>4826.8891504000003</v>
      </c>
      <c r="J36" s="1">
        <v>27.183033100999999</v>
      </c>
      <c r="K36" s="1">
        <v>0.36614494289999999</v>
      </c>
      <c r="L36" s="1">
        <v>281.14066161</v>
      </c>
      <c r="M36" s="1">
        <v>119.94764761</v>
      </c>
      <c r="N36" s="1">
        <v>8206.3721862000002</v>
      </c>
      <c r="O36" s="1">
        <v>28.137451016</v>
      </c>
      <c r="P36" s="1"/>
      <c r="Q36" s="1">
        <v>6206.1837662999997</v>
      </c>
      <c r="R36" s="1">
        <v>2243.7477918999998</v>
      </c>
      <c r="S36" s="1"/>
      <c r="T36" s="1">
        <v>2801.9044014999999</v>
      </c>
      <c r="U36" s="1">
        <v>138.36918772000001</v>
      </c>
      <c r="V36" s="1">
        <v>0.36614494289999999</v>
      </c>
      <c r="W36" s="1">
        <v>278.83202412000003</v>
      </c>
      <c r="X36" s="1">
        <v>117.07531939</v>
      </c>
    </row>
    <row r="37" spans="1:24" ht="15" x14ac:dyDescent="0.25">
      <c r="A37" t="s">
        <v>277</v>
      </c>
      <c r="B37" t="s">
        <v>46</v>
      </c>
      <c r="C37" s="1">
        <v>16520.202828000001</v>
      </c>
      <c r="D37" s="1">
        <v>22.119800261000002</v>
      </c>
      <c r="E37" s="1"/>
      <c r="F37" s="1">
        <v>1300.8845570999999</v>
      </c>
      <c r="G37" s="1">
        <v>141.93320457999999</v>
      </c>
      <c r="H37" s="1"/>
      <c r="I37" s="1">
        <v>552.02173405999997</v>
      </c>
      <c r="J37" s="1"/>
      <c r="K37" s="1">
        <v>274.22418492000003</v>
      </c>
      <c r="L37" s="1">
        <v>4.6275200757999997</v>
      </c>
      <c r="M37" s="1">
        <v>12.083942052999999</v>
      </c>
      <c r="N37" s="1">
        <v>16520.202828000001</v>
      </c>
      <c r="O37" s="1">
        <v>14.505046931000001</v>
      </c>
      <c r="P37" s="1"/>
      <c r="Q37" s="1">
        <v>1274.4719686999999</v>
      </c>
      <c r="R37" s="1">
        <v>94.926517524000005</v>
      </c>
      <c r="S37" s="1"/>
      <c r="T37" s="1">
        <v>257.37766829999998</v>
      </c>
      <c r="U37" s="1"/>
      <c r="V37" s="1">
        <v>274.22418492000003</v>
      </c>
      <c r="W37" s="1">
        <v>4.6275200757999997</v>
      </c>
      <c r="X37" s="1">
        <v>11.754342254999999</v>
      </c>
    </row>
    <row r="38" spans="1:24" ht="15" x14ac:dyDescent="0.25">
      <c r="A38" t="s">
        <v>278</v>
      </c>
      <c r="B38" t="s">
        <v>47</v>
      </c>
      <c r="C38" s="1">
        <v>13792.280362</v>
      </c>
      <c r="D38" s="1">
        <v>1.0866895946999999</v>
      </c>
      <c r="E38" s="1"/>
      <c r="F38" s="1">
        <v>1345.2155686000001</v>
      </c>
      <c r="G38" s="1">
        <v>317.76891229</v>
      </c>
      <c r="H38" s="1"/>
      <c r="I38" s="1">
        <v>605.93303908999997</v>
      </c>
      <c r="J38" s="1"/>
      <c r="K38" s="1">
        <v>489.46237506</v>
      </c>
      <c r="L38" s="1">
        <v>111.50045480999999</v>
      </c>
      <c r="M38" s="1">
        <v>13.811761019</v>
      </c>
      <c r="N38" s="1">
        <v>13792.280362</v>
      </c>
      <c r="O38" s="1">
        <v>1.1952821089000001</v>
      </c>
      <c r="P38" s="1"/>
      <c r="Q38" s="1">
        <v>1317.5431814999999</v>
      </c>
      <c r="R38" s="1">
        <v>223.19107635</v>
      </c>
      <c r="S38" s="1"/>
      <c r="T38" s="1">
        <v>283.01006203999998</v>
      </c>
      <c r="U38" s="1"/>
      <c r="V38" s="1">
        <v>489.46237506</v>
      </c>
      <c r="W38" s="1">
        <v>111.47251122999999</v>
      </c>
      <c r="X38" s="1">
        <v>13.431890692</v>
      </c>
    </row>
    <row r="39" spans="1:24" ht="15" x14ac:dyDescent="0.25">
      <c r="A39" t="s">
        <v>279</v>
      </c>
      <c r="B39" t="s">
        <v>48</v>
      </c>
      <c r="C39" s="1">
        <v>9907.9627904999998</v>
      </c>
      <c r="D39" s="1">
        <v>3.3928823778999999</v>
      </c>
      <c r="E39" s="1"/>
      <c r="F39" s="1">
        <v>1318.7378213</v>
      </c>
      <c r="G39" s="1">
        <v>670.83684000999995</v>
      </c>
      <c r="H39" s="1"/>
      <c r="I39" s="1">
        <v>1286.8523696</v>
      </c>
      <c r="J39" s="1"/>
      <c r="K39" s="1">
        <v>29.969487561000001</v>
      </c>
      <c r="L39" s="1">
        <v>287.35102035</v>
      </c>
      <c r="M39" s="1">
        <v>52.046284462000003</v>
      </c>
      <c r="N39" s="1">
        <v>9907.9627904999998</v>
      </c>
      <c r="O39" s="1">
        <v>2.2248791591999999</v>
      </c>
      <c r="P39" s="1"/>
      <c r="Q39" s="1">
        <v>1223.864163</v>
      </c>
      <c r="R39" s="1">
        <v>473.95572027999998</v>
      </c>
      <c r="S39" s="1"/>
      <c r="T39" s="1">
        <v>721.50829612999996</v>
      </c>
      <c r="U39" s="1"/>
      <c r="V39" s="1">
        <v>29.969487561000001</v>
      </c>
      <c r="W39" s="1">
        <v>287.30764717</v>
      </c>
      <c r="X39" s="1">
        <v>50.511904399000002</v>
      </c>
    </row>
    <row r="40" spans="1:24" ht="15" x14ac:dyDescent="0.25">
      <c r="A40" t="s">
        <v>280</v>
      </c>
      <c r="B40" t="s">
        <v>49</v>
      </c>
      <c r="C40" s="1">
        <v>8020.5256079999999</v>
      </c>
      <c r="D40" s="1">
        <v>9.0656040389000001</v>
      </c>
      <c r="E40" s="1"/>
      <c r="F40" s="1">
        <v>588.2807014</v>
      </c>
      <c r="G40" s="1">
        <v>115.60440351</v>
      </c>
      <c r="H40" s="1"/>
      <c r="I40" s="1">
        <v>358.46795409999999</v>
      </c>
      <c r="J40" s="1"/>
      <c r="K40" s="1">
        <v>98.367810692999996</v>
      </c>
      <c r="L40" s="1">
        <v>115.34699141</v>
      </c>
      <c r="M40" s="1">
        <v>5.2544834967999998</v>
      </c>
      <c r="N40" s="1">
        <v>8020.5256079999999</v>
      </c>
      <c r="O40" s="1">
        <v>6.5484223174</v>
      </c>
      <c r="P40" s="1"/>
      <c r="Q40" s="1">
        <v>576.58255163000001</v>
      </c>
      <c r="R40" s="1">
        <v>77.513660169000005</v>
      </c>
      <c r="S40" s="1"/>
      <c r="T40" s="1">
        <v>167.15760735999999</v>
      </c>
      <c r="U40" s="1"/>
      <c r="V40" s="1">
        <v>98.367810692999996</v>
      </c>
      <c r="W40" s="1">
        <v>115.46178938</v>
      </c>
      <c r="X40" s="1">
        <v>5.1122912526000004</v>
      </c>
    </row>
    <row r="41" spans="1:24" ht="15" x14ac:dyDescent="0.25">
      <c r="A41" t="s">
        <v>222</v>
      </c>
      <c r="B41" t="s">
        <v>50</v>
      </c>
      <c r="C41" s="1">
        <v>11990.757331999999</v>
      </c>
      <c r="D41" s="1">
        <v>12.776659667000001</v>
      </c>
      <c r="E41" s="1"/>
      <c r="F41" s="1">
        <v>1353.6973227000001</v>
      </c>
      <c r="G41" s="1">
        <v>354.25018139000002</v>
      </c>
      <c r="H41" s="1"/>
      <c r="I41" s="1">
        <v>1088.8401527000001</v>
      </c>
      <c r="J41" s="1">
        <v>61.380999465000002</v>
      </c>
      <c r="K41" s="1">
        <v>125.69224534</v>
      </c>
      <c r="L41" s="1">
        <v>60.791687473000003</v>
      </c>
      <c r="M41" s="1">
        <v>19.958636375000001</v>
      </c>
      <c r="N41" s="1">
        <v>11990.757331999999</v>
      </c>
      <c r="O41" s="1">
        <v>8.3782806152999996</v>
      </c>
      <c r="P41" s="1"/>
      <c r="Q41" s="1">
        <v>1258.2379051999999</v>
      </c>
      <c r="R41" s="1">
        <v>257.14433627</v>
      </c>
      <c r="S41" s="1"/>
      <c r="T41" s="1">
        <v>638.11181504000001</v>
      </c>
      <c r="U41" s="1"/>
      <c r="V41" s="1">
        <v>125.69224534</v>
      </c>
      <c r="W41" s="1">
        <v>61.062071242000002</v>
      </c>
      <c r="X41" s="1">
        <v>19.503017488000001</v>
      </c>
    </row>
    <row r="42" spans="1:24" ht="15" x14ac:dyDescent="0.25">
      <c r="A42" t="s">
        <v>281</v>
      </c>
      <c r="B42" t="s">
        <v>51</v>
      </c>
      <c r="C42" s="1">
        <v>10734.752612</v>
      </c>
      <c r="D42" s="1">
        <v>1.2800961215</v>
      </c>
      <c r="E42" s="1"/>
      <c r="F42" s="1">
        <v>243.27763333999999</v>
      </c>
      <c r="G42" s="1">
        <v>42.828917474999997</v>
      </c>
      <c r="H42" s="1"/>
      <c r="I42" s="1">
        <v>147.29954472</v>
      </c>
      <c r="J42" s="1"/>
      <c r="K42" s="1">
        <v>180.95377207999999</v>
      </c>
      <c r="L42" s="1">
        <v>1.4899916799999999E-2</v>
      </c>
      <c r="M42" s="1">
        <v>4.0116103342000002</v>
      </c>
      <c r="N42" s="1">
        <v>10734.752612</v>
      </c>
      <c r="O42" s="1">
        <v>1.0117732326</v>
      </c>
      <c r="P42" s="1"/>
      <c r="Q42" s="1">
        <v>237.58227163999999</v>
      </c>
      <c r="R42" s="1">
        <v>30.417291731999999</v>
      </c>
      <c r="S42" s="1"/>
      <c r="T42" s="1">
        <v>73.320471581999996</v>
      </c>
      <c r="U42" s="1"/>
      <c r="V42" s="1">
        <v>180.95377207999999</v>
      </c>
      <c r="W42" s="1">
        <v>1.41193307E-2</v>
      </c>
      <c r="X42" s="1">
        <v>3.9001719958000001</v>
      </c>
    </row>
    <row r="43" spans="1:24" ht="15" x14ac:dyDescent="0.25">
      <c r="A43" t="s">
        <v>282</v>
      </c>
      <c r="B43" t="s">
        <v>52</v>
      </c>
      <c r="C43" s="1">
        <v>6992.4730499999996</v>
      </c>
      <c r="D43" s="1">
        <v>19.182330506</v>
      </c>
      <c r="E43" s="1"/>
      <c r="F43" s="1">
        <v>571.38605081000003</v>
      </c>
      <c r="G43" s="1">
        <v>318.81040173999997</v>
      </c>
      <c r="H43" s="1"/>
      <c r="I43" s="1">
        <v>413.46334318999999</v>
      </c>
      <c r="J43" s="1"/>
      <c r="K43" s="1">
        <v>121.37472701</v>
      </c>
      <c r="L43" s="1">
        <v>43.605608779000001</v>
      </c>
      <c r="M43" s="1">
        <v>8.7127533954</v>
      </c>
      <c r="N43" s="1">
        <v>6992.4730499999996</v>
      </c>
      <c r="O43" s="1">
        <v>13.063168483</v>
      </c>
      <c r="P43" s="1"/>
      <c r="Q43" s="1">
        <v>553.06157431999998</v>
      </c>
      <c r="R43" s="1">
        <v>218.9296181</v>
      </c>
      <c r="S43" s="1"/>
      <c r="T43" s="1">
        <v>189.77320126000001</v>
      </c>
      <c r="U43" s="1"/>
      <c r="V43" s="1">
        <v>121.37472701</v>
      </c>
      <c r="W43" s="1">
        <v>43.605608779000001</v>
      </c>
      <c r="X43" s="1">
        <v>8.4704112160000005</v>
      </c>
    </row>
    <row r="44" spans="1:24" ht="15" x14ac:dyDescent="0.25">
      <c r="A44" t="s">
        <v>283</v>
      </c>
      <c r="B44" t="s">
        <v>53</v>
      </c>
      <c r="C44" s="1">
        <v>8593.2313952000004</v>
      </c>
      <c r="D44" s="1">
        <v>10.782122169000001</v>
      </c>
      <c r="E44" s="1"/>
      <c r="F44" s="1">
        <v>354.36063161999999</v>
      </c>
      <c r="G44" s="1">
        <v>176.65699047000001</v>
      </c>
      <c r="H44" s="1"/>
      <c r="I44" s="1">
        <v>314.15232300999998</v>
      </c>
      <c r="J44" s="1"/>
      <c r="K44" s="1">
        <v>48.495307447999998</v>
      </c>
      <c r="L44" s="1">
        <v>2.22496602E-2</v>
      </c>
      <c r="M44" s="1">
        <v>7.3004013866999999</v>
      </c>
      <c r="N44" s="1">
        <v>8593.2313952000004</v>
      </c>
      <c r="O44" s="1">
        <v>7.0703423227000002</v>
      </c>
      <c r="P44" s="1"/>
      <c r="Q44" s="1">
        <v>345.09812618000001</v>
      </c>
      <c r="R44" s="1">
        <v>129.37498668999999</v>
      </c>
      <c r="S44" s="1"/>
      <c r="T44" s="1">
        <v>163.08225719000001</v>
      </c>
      <c r="U44" s="1"/>
      <c r="V44" s="1">
        <v>48.495307447999998</v>
      </c>
      <c r="W44" s="1">
        <v>2.1084247399999999E-2</v>
      </c>
      <c r="X44" s="1">
        <v>7.0865341974999998</v>
      </c>
    </row>
    <row r="45" spans="1:24" ht="15" x14ac:dyDescent="0.25">
      <c r="A45" t="s">
        <v>223</v>
      </c>
      <c r="B45" t="s">
        <v>54</v>
      </c>
      <c r="C45" s="1">
        <v>7339.3973489999998</v>
      </c>
      <c r="D45" s="1"/>
      <c r="E45" s="1"/>
      <c r="F45" s="1">
        <v>279.02391932</v>
      </c>
      <c r="G45" s="1">
        <v>114.86347856</v>
      </c>
      <c r="H45" s="1"/>
      <c r="I45" s="1">
        <v>304.88780376</v>
      </c>
      <c r="J45" s="1"/>
      <c r="K45" s="1">
        <v>21.514821087000001</v>
      </c>
      <c r="L45" s="1">
        <v>8.9817544999999995E-3</v>
      </c>
      <c r="M45" s="1">
        <v>4.3338811995000004</v>
      </c>
      <c r="N45" s="1">
        <v>7339.3973489999998</v>
      </c>
      <c r="O45" s="1"/>
      <c r="P45" s="1"/>
      <c r="Q45" s="1">
        <v>245.87532317</v>
      </c>
      <c r="R45" s="1">
        <v>80.633343363999998</v>
      </c>
      <c r="S45" s="1"/>
      <c r="T45" s="1">
        <v>163.92396187</v>
      </c>
      <c r="U45" s="1"/>
      <c r="V45" s="1">
        <v>21.514821087000001</v>
      </c>
      <c r="W45" s="1">
        <v>8.5111922999999996E-3</v>
      </c>
      <c r="X45" s="1">
        <v>4.2342346489000002</v>
      </c>
    </row>
    <row r="46" spans="1:24" ht="15" x14ac:dyDescent="0.25">
      <c r="A46" t="s">
        <v>284</v>
      </c>
      <c r="B46" t="s">
        <v>55</v>
      </c>
      <c r="C46" s="1">
        <v>18115.838896000001</v>
      </c>
      <c r="D46" s="1">
        <v>2.8897115803000002</v>
      </c>
      <c r="E46" s="1"/>
      <c r="F46" s="1">
        <v>1289.9102995000001</v>
      </c>
      <c r="G46" s="1">
        <v>1067.5804281999999</v>
      </c>
      <c r="H46" s="1"/>
      <c r="I46" s="1">
        <v>456.73753952999999</v>
      </c>
      <c r="J46" s="1">
        <v>0</v>
      </c>
      <c r="K46" s="1">
        <v>933.63675870999998</v>
      </c>
      <c r="L46" s="1">
        <v>40.628908877000001</v>
      </c>
      <c r="M46" s="1">
        <v>9.3749259676999994</v>
      </c>
      <c r="N46" s="1">
        <v>18115.838896000001</v>
      </c>
      <c r="O46" s="1">
        <v>1.9032457546999999</v>
      </c>
      <c r="P46" s="1"/>
      <c r="Q46" s="1">
        <v>1272.7835030000001</v>
      </c>
      <c r="R46" s="1">
        <v>804.42651863000003</v>
      </c>
      <c r="S46" s="1"/>
      <c r="T46" s="1">
        <v>216.70737638</v>
      </c>
      <c r="U46" s="1"/>
      <c r="V46" s="1">
        <v>933.63675870999998</v>
      </c>
      <c r="W46" s="1">
        <v>40.885084188999997</v>
      </c>
      <c r="X46" s="1">
        <v>9.1123202191000008</v>
      </c>
    </row>
    <row r="47" spans="1:24" x14ac:dyDescent="0.3">
      <c r="A47" t="s">
        <v>224</v>
      </c>
      <c r="B47" t="s">
        <v>56</v>
      </c>
      <c r="C47" s="1">
        <v>6701.5783668000004</v>
      </c>
      <c r="D47" s="1">
        <v>14.37050326</v>
      </c>
      <c r="E47" s="1"/>
      <c r="F47" s="1">
        <v>7007.5095057999997</v>
      </c>
      <c r="G47" s="1">
        <v>1365.4019257</v>
      </c>
      <c r="H47" s="1"/>
      <c r="I47" s="1">
        <v>5474.1962215000003</v>
      </c>
      <c r="J47" s="1"/>
      <c r="K47" s="1">
        <v>4.5070079399999997E-2</v>
      </c>
      <c r="L47" s="1">
        <v>1136.7600755000001</v>
      </c>
      <c r="M47" s="1">
        <v>125.84467389</v>
      </c>
      <c r="N47" s="1">
        <v>6701.5783668000004</v>
      </c>
      <c r="O47" s="1">
        <v>9.4713272376000006</v>
      </c>
      <c r="P47" s="1"/>
      <c r="Q47" s="1">
        <v>6295.0955990000002</v>
      </c>
      <c r="R47" s="1">
        <v>944.7238873</v>
      </c>
      <c r="S47" s="1"/>
      <c r="T47" s="1">
        <v>2908.6826317</v>
      </c>
      <c r="U47" s="1"/>
      <c r="V47" s="1">
        <v>4.5070079399999997E-2</v>
      </c>
      <c r="W47" s="1">
        <v>1130.9332099999999</v>
      </c>
      <c r="X47" s="1">
        <v>122.82638798000001</v>
      </c>
    </row>
    <row r="48" spans="1:24" x14ac:dyDescent="0.3">
      <c r="A48" t="s">
        <v>285</v>
      </c>
      <c r="B48" t="s">
        <v>57</v>
      </c>
      <c r="C48" s="1">
        <v>15511.115949999999</v>
      </c>
      <c r="D48" s="1">
        <v>2.8701979198999998</v>
      </c>
      <c r="E48" s="1"/>
      <c r="F48" s="1">
        <v>598.74097862999997</v>
      </c>
      <c r="G48" s="1">
        <v>94.452089264999998</v>
      </c>
      <c r="H48" s="1"/>
      <c r="I48" s="1">
        <v>288.22058809999999</v>
      </c>
      <c r="J48" s="1"/>
      <c r="K48" s="1">
        <v>234.74573584999999</v>
      </c>
      <c r="L48" s="1">
        <v>4.3647971472</v>
      </c>
      <c r="M48" s="1">
        <v>6.8576523388000004</v>
      </c>
      <c r="N48" s="1">
        <v>15511.115949999999</v>
      </c>
      <c r="O48" s="1">
        <v>2.1246956244000001</v>
      </c>
      <c r="P48" s="1"/>
      <c r="Q48" s="1">
        <v>589.48689869999998</v>
      </c>
      <c r="R48" s="1">
        <v>66.143896118000001</v>
      </c>
      <c r="S48" s="1"/>
      <c r="T48" s="1">
        <v>137.49600494000001</v>
      </c>
      <c r="U48" s="1"/>
      <c r="V48" s="1">
        <v>234.74573584999999</v>
      </c>
      <c r="W48" s="1">
        <v>4.3647971472</v>
      </c>
      <c r="X48" s="1">
        <v>6.6704264654000003</v>
      </c>
    </row>
    <row r="49" spans="1:24" x14ac:dyDescent="0.3">
      <c r="A49" t="s">
        <v>286</v>
      </c>
      <c r="B49" t="s">
        <v>58</v>
      </c>
      <c r="C49" s="1">
        <v>9605.7113609999997</v>
      </c>
      <c r="D49" s="1">
        <v>22.457004359999999</v>
      </c>
      <c r="E49" s="1"/>
      <c r="F49" s="1">
        <v>700.88478600999997</v>
      </c>
      <c r="G49" s="1">
        <v>105.12238772000001</v>
      </c>
      <c r="H49" s="1"/>
      <c r="I49" s="1">
        <v>309.76276206</v>
      </c>
      <c r="J49" s="1"/>
      <c r="K49" s="1">
        <v>231.96133236</v>
      </c>
      <c r="L49" s="1">
        <v>3.6853462099999998E-2</v>
      </c>
      <c r="M49" s="1">
        <v>4.6928194194000001</v>
      </c>
      <c r="N49" s="1">
        <v>9605.7113609999997</v>
      </c>
      <c r="O49" s="1">
        <v>14.971041187999999</v>
      </c>
      <c r="P49" s="1"/>
      <c r="Q49" s="1">
        <v>679.81898024999998</v>
      </c>
      <c r="R49" s="1">
        <v>68.562030015999994</v>
      </c>
      <c r="S49" s="1"/>
      <c r="T49" s="1">
        <v>152.28994641</v>
      </c>
      <c r="U49" s="1"/>
      <c r="V49" s="1">
        <v>231.96133236</v>
      </c>
      <c r="W49" s="1">
        <v>3.4922722500000003E-2</v>
      </c>
      <c r="X49" s="1">
        <v>4.5617206303</v>
      </c>
    </row>
    <row r="50" spans="1:24" x14ac:dyDescent="0.3">
      <c r="A50" t="s">
        <v>287</v>
      </c>
      <c r="B50" t="s">
        <v>59</v>
      </c>
      <c r="C50" s="1">
        <v>11687.027985999999</v>
      </c>
      <c r="D50" s="1">
        <v>1.6698462827</v>
      </c>
      <c r="E50" s="1"/>
      <c r="F50" s="1">
        <v>1368.6273986000001</v>
      </c>
      <c r="G50" s="1">
        <v>466.86328852000003</v>
      </c>
      <c r="H50" s="1"/>
      <c r="I50" s="1">
        <v>1309.0906187999999</v>
      </c>
      <c r="J50" s="1">
        <v>0.63899952049999997</v>
      </c>
      <c r="K50" s="1">
        <v>771.41005196000003</v>
      </c>
      <c r="L50" s="1">
        <v>331.11615172</v>
      </c>
      <c r="M50" s="1">
        <v>34.647699189999997</v>
      </c>
      <c r="N50" s="1">
        <v>11687.027985999999</v>
      </c>
      <c r="O50" s="1">
        <v>1.5991142931</v>
      </c>
      <c r="P50" s="1"/>
      <c r="Q50" s="1">
        <v>1295.3905456</v>
      </c>
      <c r="R50" s="1">
        <v>334.91552461999999</v>
      </c>
      <c r="S50" s="1"/>
      <c r="T50" s="1">
        <v>594.85992639999995</v>
      </c>
      <c r="U50" s="1">
        <v>52.876387274999999</v>
      </c>
      <c r="V50" s="1">
        <v>771.41005196000003</v>
      </c>
      <c r="W50" s="1">
        <v>326.81622635000002</v>
      </c>
      <c r="X50" s="1">
        <v>33.664571481999999</v>
      </c>
    </row>
    <row r="51" spans="1:24" x14ac:dyDescent="0.3">
      <c r="A51" t="s">
        <v>225</v>
      </c>
      <c r="B51" t="s">
        <v>60</v>
      </c>
      <c r="C51" s="1">
        <v>7011.5969543000001</v>
      </c>
      <c r="D51" s="1">
        <v>6.1417737285999996</v>
      </c>
      <c r="E51" s="1"/>
      <c r="F51" s="1">
        <v>1462.1430072999999</v>
      </c>
      <c r="G51" s="1">
        <v>244.17727718</v>
      </c>
      <c r="H51" s="1"/>
      <c r="I51" s="1">
        <v>1104.3625066</v>
      </c>
      <c r="J51" s="1"/>
      <c r="K51" s="1">
        <v>8.3627116850000007</v>
      </c>
      <c r="L51" s="1">
        <v>7.6716722599999995E-2</v>
      </c>
      <c r="M51" s="1">
        <v>21.056753738000001</v>
      </c>
      <c r="N51" s="1">
        <v>7011.5969543000001</v>
      </c>
      <c r="O51" s="1">
        <v>4.0274585669</v>
      </c>
      <c r="P51" s="1"/>
      <c r="Q51" s="1">
        <v>1413.2952464</v>
      </c>
      <c r="R51" s="1">
        <v>173.58072476999999</v>
      </c>
      <c r="S51" s="1"/>
      <c r="T51" s="1">
        <v>612.97676772</v>
      </c>
      <c r="U51" s="1"/>
      <c r="V51" s="1">
        <v>8.3627116850000007</v>
      </c>
      <c r="W51" s="1">
        <v>7.26972117E-2</v>
      </c>
      <c r="X51" s="1">
        <v>20.555791355</v>
      </c>
    </row>
    <row r="52" spans="1:24" x14ac:dyDescent="0.3">
      <c r="A52" t="s">
        <v>288</v>
      </c>
      <c r="B52" t="s">
        <v>61</v>
      </c>
      <c r="C52" s="1">
        <v>14425.87321</v>
      </c>
      <c r="D52" s="1">
        <v>1.9555906458000001</v>
      </c>
      <c r="E52" s="1"/>
      <c r="F52" s="1">
        <v>560.78447659999995</v>
      </c>
      <c r="G52" s="1">
        <v>116.52763615000001</v>
      </c>
      <c r="H52" s="1"/>
      <c r="I52" s="1">
        <v>177.30498177999999</v>
      </c>
      <c r="J52" s="1"/>
      <c r="K52" s="1">
        <v>426.52216738999999</v>
      </c>
      <c r="L52" s="1">
        <v>620.52586396000004</v>
      </c>
      <c r="M52" s="1">
        <v>3.6161893979999999</v>
      </c>
      <c r="N52" s="1">
        <v>14425.87321</v>
      </c>
      <c r="O52" s="1">
        <v>1.6317041177</v>
      </c>
      <c r="P52" s="1"/>
      <c r="Q52" s="1">
        <v>553.14046926000003</v>
      </c>
      <c r="R52" s="1">
        <v>75.447256182999993</v>
      </c>
      <c r="S52" s="1"/>
      <c r="T52" s="1">
        <v>80.138825670000003</v>
      </c>
      <c r="U52" s="1"/>
      <c r="V52" s="1">
        <v>426.52216738999999</v>
      </c>
      <c r="W52" s="1">
        <v>623.15383730999997</v>
      </c>
      <c r="X52" s="1">
        <v>3.5162264301000001</v>
      </c>
    </row>
    <row r="53" spans="1:24" x14ac:dyDescent="0.3">
      <c r="A53" t="s">
        <v>289</v>
      </c>
      <c r="B53" t="s">
        <v>62</v>
      </c>
      <c r="C53" s="1">
        <v>18865.184501</v>
      </c>
      <c r="D53" s="1">
        <v>4.3283712803999999</v>
      </c>
      <c r="E53" s="1"/>
      <c r="F53" s="1">
        <v>222.33927467999999</v>
      </c>
      <c r="G53" s="1">
        <v>271.08082001000002</v>
      </c>
      <c r="H53" s="1"/>
      <c r="I53" s="1">
        <v>43.022275852</v>
      </c>
      <c r="J53" s="1"/>
      <c r="K53" s="1">
        <v>88.483696787</v>
      </c>
      <c r="L53" s="1"/>
      <c r="M53" s="1">
        <v>1.1567550117000001</v>
      </c>
      <c r="N53" s="1">
        <v>18865.184501</v>
      </c>
      <c r="O53" s="1">
        <v>3.0426423496999999</v>
      </c>
      <c r="P53" s="1"/>
      <c r="Q53" s="1">
        <v>219.53381977999999</v>
      </c>
      <c r="R53" s="1">
        <v>167.63086813000001</v>
      </c>
      <c r="S53" s="1"/>
      <c r="T53" s="1">
        <v>20.680107370000002</v>
      </c>
      <c r="U53" s="1"/>
      <c r="V53" s="1">
        <v>88.483696787</v>
      </c>
      <c r="W53" s="1"/>
      <c r="X53" s="1">
        <v>1.1248541088999999</v>
      </c>
    </row>
    <row r="54" spans="1:24" x14ac:dyDescent="0.3">
      <c r="A54" t="s">
        <v>290</v>
      </c>
      <c r="B54" t="s">
        <v>63</v>
      </c>
      <c r="C54" s="1">
        <v>19612.615760000001</v>
      </c>
      <c r="D54" s="1">
        <v>12.527407861</v>
      </c>
      <c r="E54" s="1"/>
      <c r="F54" s="1">
        <v>680.74183712000001</v>
      </c>
      <c r="G54" s="1">
        <v>432.14072917999999</v>
      </c>
      <c r="H54" s="1"/>
      <c r="I54" s="1">
        <v>514.35875667000005</v>
      </c>
      <c r="J54" s="1">
        <v>76.147967117999997</v>
      </c>
      <c r="K54" s="1">
        <v>150.55393719</v>
      </c>
      <c r="L54" s="1">
        <v>567.51186328999995</v>
      </c>
      <c r="M54" s="1">
        <v>16.531216389000001</v>
      </c>
      <c r="N54" s="1">
        <v>19612.615760000001</v>
      </c>
      <c r="O54" s="1">
        <v>8.2854599667999995</v>
      </c>
      <c r="P54" s="1"/>
      <c r="Q54" s="1">
        <v>650.42761808</v>
      </c>
      <c r="R54" s="1">
        <v>319.61312830000003</v>
      </c>
      <c r="S54" s="1"/>
      <c r="T54" s="1">
        <v>294.30414712999999</v>
      </c>
      <c r="U54" s="1">
        <v>82.190061783999994</v>
      </c>
      <c r="V54" s="1">
        <v>150.55393719</v>
      </c>
      <c r="W54" s="1">
        <v>565.82074979000004</v>
      </c>
      <c r="X54" s="1">
        <v>16.069365961999999</v>
      </c>
    </row>
    <row r="55" spans="1:24" x14ac:dyDescent="0.3">
      <c r="A55" t="s">
        <v>291</v>
      </c>
      <c r="B55" t="s">
        <v>64</v>
      </c>
      <c r="C55" s="1">
        <v>10799.371923000001</v>
      </c>
      <c r="D55" s="1">
        <v>7.9155051065000004</v>
      </c>
      <c r="E55" s="1"/>
      <c r="F55" s="1">
        <v>295.17206689</v>
      </c>
      <c r="G55" s="1">
        <v>288.41253074000002</v>
      </c>
      <c r="H55" s="1"/>
      <c r="I55" s="1">
        <v>267.22118044000001</v>
      </c>
      <c r="J55" s="1"/>
      <c r="K55" s="1">
        <v>25.642910111999999</v>
      </c>
      <c r="L55" s="1">
        <v>0.4891531496</v>
      </c>
      <c r="M55" s="1">
        <v>9.4039318463000008</v>
      </c>
      <c r="N55" s="1">
        <v>10799.371923000001</v>
      </c>
      <c r="O55" s="1">
        <v>5.4811659143</v>
      </c>
      <c r="P55" s="1"/>
      <c r="Q55" s="1">
        <v>278.76256640000003</v>
      </c>
      <c r="R55" s="1">
        <v>199.05368199</v>
      </c>
      <c r="S55" s="1"/>
      <c r="T55" s="1">
        <v>127.54520208</v>
      </c>
      <c r="U55" s="1"/>
      <c r="V55" s="1">
        <v>25.642910111999999</v>
      </c>
      <c r="W55" s="1">
        <v>0.4891531496</v>
      </c>
      <c r="X55" s="1">
        <v>9.1309775713000008</v>
      </c>
    </row>
    <row r="56" spans="1:24" x14ac:dyDescent="0.3">
      <c r="A56" t="s">
        <v>292</v>
      </c>
      <c r="B56" t="s">
        <v>65</v>
      </c>
      <c r="C56" s="1">
        <v>19289.319847999999</v>
      </c>
      <c r="D56" s="1">
        <v>1.0660896069000001</v>
      </c>
      <c r="E56" s="1"/>
      <c r="F56" s="1">
        <v>647.64434366</v>
      </c>
      <c r="G56" s="1">
        <v>123.76818323000001</v>
      </c>
      <c r="H56" s="1"/>
      <c r="I56" s="1">
        <v>439.39753970999999</v>
      </c>
      <c r="J56" s="1"/>
      <c r="K56" s="1">
        <v>236.81839206999999</v>
      </c>
      <c r="L56" s="1">
        <v>204.12437728</v>
      </c>
      <c r="M56" s="1">
        <v>6.6426977507</v>
      </c>
      <c r="N56" s="1">
        <v>19289.319847999999</v>
      </c>
      <c r="O56" s="1">
        <v>1.1726301691000001</v>
      </c>
      <c r="P56" s="1"/>
      <c r="Q56" s="1">
        <v>634.25132393000001</v>
      </c>
      <c r="R56" s="1">
        <v>82.862228541999997</v>
      </c>
      <c r="S56" s="1"/>
      <c r="T56" s="1">
        <v>206.01720197</v>
      </c>
      <c r="U56" s="1"/>
      <c r="V56" s="1">
        <v>236.81839206999999</v>
      </c>
      <c r="W56" s="1">
        <v>204.12288960000001</v>
      </c>
      <c r="X56" s="1">
        <v>6.4631105507999997</v>
      </c>
    </row>
    <row r="57" spans="1:24" x14ac:dyDescent="0.3">
      <c r="A57" t="s">
        <v>293</v>
      </c>
      <c r="B57" t="s">
        <v>66</v>
      </c>
      <c r="C57" s="1">
        <v>8726.2286430000004</v>
      </c>
      <c r="D57" s="1">
        <v>0.19978367150000001</v>
      </c>
      <c r="E57" s="1"/>
      <c r="F57" s="1">
        <v>286.66106980000001</v>
      </c>
      <c r="G57" s="1">
        <v>49.459021808999999</v>
      </c>
      <c r="H57" s="1"/>
      <c r="I57" s="1">
        <v>110.28950929</v>
      </c>
      <c r="J57" s="1"/>
      <c r="K57" s="1">
        <v>297.56691661999997</v>
      </c>
      <c r="L57" s="1">
        <v>0.3010200676</v>
      </c>
      <c r="M57" s="1">
        <v>3.1507737374000002</v>
      </c>
      <c r="N57" s="1">
        <v>8726.2286430000004</v>
      </c>
      <c r="O57" s="1">
        <v>0.21974795659999999</v>
      </c>
      <c r="P57" s="1"/>
      <c r="Q57" s="1">
        <v>280.69497611000003</v>
      </c>
      <c r="R57" s="1">
        <v>31.560653670000001</v>
      </c>
      <c r="S57" s="1"/>
      <c r="T57" s="1">
        <v>58.571668176000003</v>
      </c>
      <c r="U57" s="1"/>
      <c r="V57" s="1">
        <v>297.56691661999997</v>
      </c>
      <c r="W57" s="1">
        <v>0.3010200676</v>
      </c>
      <c r="X57" s="1">
        <v>3.0662034646</v>
      </c>
    </row>
    <row r="58" spans="1:24" x14ac:dyDescent="0.3">
      <c r="A58" t="s">
        <v>294</v>
      </c>
      <c r="B58" t="s">
        <v>67</v>
      </c>
      <c r="C58" s="1">
        <v>11133.928537</v>
      </c>
      <c r="D58" s="1">
        <v>0.44137083399999999</v>
      </c>
      <c r="E58" s="1"/>
      <c r="F58" s="1">
        <v>328.68277040999999</v>
      </c>
      <c r="G58" s="1">
        <v>133.45156721000001</v>
      </c>
      <c r="H58" s="1"/>
      <c r="I58" s="1">
        <v>339.14274454000002</v>
      </c>
      <c r="J58" s="1"/>
      <c r="K58" s="1">
        <v>1.1603487513999999</v>
      </c>
      <c r="L58" s="1">
        <v>2.1265681200000001E-2</v>
      </c>
      <c r="M58" s="1">
        <v>12.793712771999999</v>
      </c>
      <c r="N58" s="1">
        <v>11133.928537</v>
      </c>
      <c r="O58" s="1">
        <v>0.48546768299999998</v>
      </c>
      <c r="P58" s="1"/>
      <c r="Q58" s="1">
        <v>314.49216440999999</v>
      </c>
      <c r="R58" s="1">
        <v>85.768567160999993</v>
      </c>
      <c r="S58" s="1"/>
      <c r="T58" s="1">
        <v>172.64656152000001</v>
      </c>
      <c r="U58" s="1"/>
      <c r="V58" s="1">
        <v>1.1603487513999999</v>
      </c>
      <c r="W58" s="1">
        <v>2.01515689E-2</v>
      </c>
      <c r="X58" s="1">
        <v>12.419353087999999</v>
      </c>
    </row>
    <row r="59" spans="1:24" x14ac:dyDescent="0.3">
      <c r="A59" t="s">
        <v>226</v>
      </c>
      <c r="B59" t="s">
        <v>68</v>
      </c>
      <c r="C59" s="1">
        <v>6113.2991865000004</v>
      </c>
      <c r="D59" s="1">
        <v>5.7011271130000001</v>
      </c>
      <c r="E59" s="1"/>
      <c r="F59" s="1">
        <v>1017.9160952</v>
      </c>
      <c r="G59" s="1">
        <v>518.26095084999997</v>
      </c>
      <c r="H59" s="1"/>
      <c r="I59" s="1">
        <v>913.87828028000001</v>
      </c>
      <c r="J59" s="1"/>
      <c r="K59" s="1">
        <v>2.0571697062999998</v>
      </c>
      <c r="L59" s="1">
        <v>32.487272826999998</v>
      </c>
      <c r="M59" s="1">
        <v>18.040226767</v>
      </c>
      <c r="N59" s="1">
        <v>6113.2991865000004</v>
      </c>
      <c r="O59" s="1">
        <v>3.7384954556999999</v>
      </c>
      <c r="P59" s="1"/>
      <c r="Q59" s="1">
        <v>944.54798677999997</v>
      </c>
      <c r="R59" s="1">
        <v>380.44575285000002</v>
      </c>
      <c r="S59" s="1"/>
      <c r="T59" s="1">
        <v>499.57427276999999</v>
      </c>
      <c r="U59" s="1"/>
      <c r="V59" s="1">
        <v>2.0571697062999998</v>
      </c>
      <c r="W59" s="1">
        <v>32.556739585000003</v>
      </c>
      <c r="X59" s="1">
        <v>17.604009215000001</v>
      </c>
    </row>
    <row r="60" spans="1:24" x14ac:dyDescent="0.3">
      <c r="A60" t="s">
        <v>295</v>
      </c>
      <c r="B60" t="s">
        <v>69</v>
      </c>
      <c r="C60" s="1">
        <v>13063.938400999999</v>
      </c>
      <c r="D60" s="1">
        <v>29.173364858999999</v>
      </c>
      <c r="E60" s="1"/>
      <c r="F60" s="1">
        <v>1388.9359546000001</v>
      </c>
      <c r="G60" s="1">
        <v>943.99317547999999</v>
      </c>
      <c r="H60" s="1"/>
      <c r="I60" s="1">
        <v>1302.6304015999999</v>
      </c>
      <c r="J60" s="1">
        <v>39.307993076999999</v>
      </c>
      <c r="K60" s="1">
        <v>106.56209502</v>
      </c>
      <c r="L60" s="1">
        <v>1815.3625159000001</v>
      </c>
      <c r="M60" s="1">
        <v>45.691228117999998</v>
      </c>
      <c r="N60" s="1">
        <v>13063.938400999999</v>
      </c>
      <c r="O60" s="1">
        <v>19.130387958</v>
      </c>
      <c r="P60" s="1"/>
      <c r="Q60" s="1">
        <v>1317.2751478</v>
      </c>
      <c r="R60" s="1">
        <v>683.56578337999997</v>
      </c>
      <c r="S60" s="1"/>
      <c r="T60" s="1">
        <v>614.72672555999998</v>
      </c>
      <c r="U60" s="1">
        <v>99.058715367000005</v>
      </c>
      <c r="V60" s="1">
        <v>106.56209502</v>
      </c>
      <c r="W60" s="1">
        <v>1814.4232731</v>
      </c>
      <c r="X60" s="1">
        <v>44.332229071</v>
      </c>
    </row>
    <row r="61" spans="1:24" x14ac:dyDescent="0.3">
      <c r="A61" t="s">
        <v>227</v>
      </c>
      <c r="B61" t="s">
        <v>70</v>
      </c>
      <c r="C61" s="1">
        <v>6447.4723069000001</v>
      </c>
      <c r="D61" s="1"/>
      <c r="E61" s="1"/>
      <c r="F61" s="1">
        <v>1602.3305318</v>
      </c>
      <c r="G61" s="1">
        <v>1307.8324066</v>
      </c>
      <c r="H61" s="1"/>
      <c r="I61" s="1">
        <v>1201.1687864999999</v>
      </c>
      <c r="J61" s="1"/>
      <c r="K61" s="1">
        <v>0.2726132597</v>
      </c>
      <c r="L61" s="1">
        <v>95.445219553000001</v>
      </c>
      <c r="M61" s="1">
        <v>28.990823469999999</v>
      </c>
      <c r="N61" s="1">
        <v>6447.4723069000001</v>
      </c>
      <c r="O61" s="1"/>
      <c r="P61" s="1"/>
      <c r="Q61" s="1">
        <v>1425.1870428</v>
      </c>
      <c r="R61" s="1">
        <v>971.83990509</v>
      </c>
      <c r="S61" s="1"/>
      <c r="T61" s="1">
        <v>729.92286982999997</v>
      </c>
      <c r="U61" s="1"/>
      <c r="V61" s="1">
        <v>0.2726132597</v>
      </c>
      <c r="W61" s="1">
        <v>95.425511995999997</v>
      </c>
      <c r="X61" s="1">
        <v>28.282373076999999</v>
      </c>
    </row>
    <row r="62" spans="1:24" x14ac:dyDescent="0.3">
      <c r="A62" t="s">
        <v>296</v>
      </c>
      <c r="B62" t="s">
        <v>71</v>
      </c>
      <c r="C62" s="1">
        <v>6716.5375088999999</v>
      </c>
      <c r="D62" s="1">
        <v>0.57382231849999998</v>
      </c>
      <c r="E62" s="1"/>
      <c r="F62" s="1">
        <v>398.91825935000003</v>
      </c>
      <c r="G62" s="1">
        <v>82.229530359999998</v>
      </c>
      <c r="H62" s="1"/>
      <c r="I62" s="1">
        <v>579.66266784000004</v>
      </c>
      <c r="J62" s="1"/>
      <c r="K62" s="1">
        <v>10.611051294999999</v>
      </c>
      <c r="L62" s="1">
        <v>0.46700298179999999</v>
      </c>
      <c r="M62" s="1">
        <v>11.199539969</v>
      </c>
      <c r="N62" s="1">
        <v>6716.5375088999999</v>
      </c>
      <c r="O62" s="1">
        <v>0.63119650350000001</v>
      </c>
      <c r="P62" s="1"/>
      <c r="Q62" s="1">
        <v>384.73787915999998</v>
      </c>
      <c r="R62" s="1">
        <v>52.062900401</v>
      </c>
      <c r="S62" s="1"/>
      <c r="T62" s="1">
        <v>317.72006773999999</v>
      </c>
      <c r="U62" s="1"/>
      <c r="V62" s="1">
        <v>10.611051294999999</v>
      </c>
      <c r="W62" s="1">
        <v>0.46617801219999999</v>
      </c>
      <c r="X62" s="1">
        <v>10.867555080000001</v>
      </c>
    </row>
    <row r="63" spans="1:24" x14ac:dyDescent="0.3">
      <c r="A63" t="s">
        <v>228</v>
      </c>
      <c r="B63" t="s">
        <v>72</v>
      </c>
      <c r="C63" s="1">
        <v>10946.965183</v>
      </c>
      <c r="D63" s="1">
        <v>40.903488813999999</v>
      </c>
      <c r="E63" s="1"/>
      <c r="F63" s="1">
        <v>9379.1619527999992</v>
      </c>
      <c r="G63" s="1">
        <v>2958.4151732999999</v>
      </c>
      <c r="H63" s="1"/>
      <c r="I63" s="1">
        <v>7144.7383700999999</v>
      </c>
      <c r="J63" s="1"/>
      <c r="K63" s="1">
        <v>6.7347085137000002</v>
      </c>
      <c r="L63" s="1">
        <v>316.09188809</v>
      </c>
      <c r="M63" s="1">
        <v>177.43236110000001</v>
      </c>
      <c r="N63" s="1">
        <v>10946.965183</v>
      </c>
      <c r="O63" s="1">
        <v>27.002963011999999</v>
      </c>
      <c r="P63" s="1"/>
      <c r="Q63" s="1">
        <v>8763.9403452999995</v>
      </c>
      <c r="R63" s="1">
        <v>2166.9596998000002</v>
      </c>
      <c r="S63" s="1"/>
      <c r="T63" s="1">
        <v>4046.5197588000001</v>
      </c>
      <c r="U63" s="1"/>
      <c r="V63" s="1">
        <v>6.7347085137000002</v>
      </c>
      <c r="W63" s="1">
        <v>303.50171927000002</v>
      </c>
      <c r="X63" s="1">
        <v>172.21507928</v>
      </c>
    </row>
    <row r="64" spans="1:24" x14ac:dyDescent="0.3">
      <c r="A64" t="s">
        <v>297</v>
      </c>
      <c r="B64" t="s">
        <v>73</v>
      </c>
      <c r="C64" s="1">
        <v>12103.141749</v>
      </c>
      <c r="D64" s="1">
        <v>0.6342543142</v>
      </c>
      <c r="E64" s="1"/>
      <c r="F64" s="1">
        <v>373.07662104000002</v>
      </c>
      <c r="G64" s="1">
        <v>281.69867171999999</v>
      </c>
      <c r="H64" s="1"/>
      <c r="I64" s="1">
        <v>384.48366729000003</v>
      </c>
      <c r="J64" s="1"/>
      <c r="K64" s="1">
        <v>0.69379282060000003</v>
      </c>
      <c r="L64" s="1">
        <v>0.1881370393</v>
      </c>
      <c r="M64" s="1">
        <v>14.045914977000001</v>
      </c>
      <c r="N64" s="1">
        <v>12103.141749</v>
      </c>
      <c r="O64" s="1">
        <v>0.69762341750000001</v>
      </c>
      <c r="P64" s="1"/>
      <c r="Q64" s="1">
        <v>359.10416735000001</v>
      </c>
      <c r="R64" s="1">
        <v>196.10856329999999</v>
      </c>
      <c r="S64" s="1"/>
      <c r="T64" s="1">
        <v>190.44552175999999</v>
      </c>
      <c r="U64" s="1"/>
      <c r="V64" s="1">
        <v>0.69379282060000003</v>
      </c>
      <c r="W64" s="1">
        <v>0.1881370393</v>
      </c>
      <c r="X64" s="1">
        <v>13.63395352</v>
      </c>
    </row>
    <row r="65" spans="1:24" x14ac:dyDescent="0.3">
      <c r="A65" t="s">
        <v>298</v>
      </c>
      <c r="B65" t="s">
        <v>74</v>
      </c>
      <c r="C65" s="1">
        <v>7250.9761458000003</v>
      </c>
      <c r="D65" s="1">
        <v>0.100481269</v>
      </c>
      <c r="E65" s="1"/>
      <c r="F65" s="1">
        <v>73.706891096999996</v>
      </c>
      <c r="G65" s="1">
        <v>12.491803325999999</v>
      </c>
      <c r="H65" s="1"/>
      <c r="I65" s="1">
        <v>44.197311247000002</v>
      </c>
      <c r="J65" s="1"/>
      <c r="K65" s="1">
        <v>57.131770338000003</v>
      </c>
      <c r="L65" s="1">
        <v>2.2953687505999998</v>
      </c>
      <c r="M65" s="1">
        <v>1.0469734981000001</v>
      </c>
      <c r="N65" s="1">
        <v>7250.9761458000003</v>
      </c>
      <c r="O65" s="1">
        <v>6.5887773699999999E-2</v>
      </c>
      <c r="P65" s="1"/>
      <c r="Q65" s="1">
        <v>72.636246851999999</v>
      </c>
      <c r="R65" s="1">
        <v>9.1349284875999999</v>
      </c>
      <c r="S65" s="1"/>
      <c r="T65" s="1">
        <v>21.317889665999999</v>
      </c>
      <c r="U65" s="1"/>
      <c r="V65" s="1">
        <v>57.131770338000003</v>
      </c>
      <c r="W65" s="1">
        <v>2.2765386331999999</v>
      </c>
      <c r="X65" s="1">
        <v>1.0180372914</v>
      </c>
    </row>
    <row r="66" spans="1:24" x14ac:dyDescent="0.3">
      <c r="A66" t="s">
        <v>299</v>
      </c>
      <c r="B66" t="s">
        <v>75</v>
      </c>
      <c r="C66" s="1">
        <v>15154.581308999999</v>
      </c>
      <c r="D66" s="1">
        <v>5.3406675594999999</v>
      </c>
      <c r="E66" s="1">
        <v>15.238217232</v>
      </c>
      <c r="F66" s="1">
        <v>1127.4222414999999</v>
      </c>
      <c r="G66" s="1">
        <v>1407.4035601</v>
      </c>
      <c r="H66" s="1"/>
      <c r="I66" s="1">
        <v>1076.7892746</v>
      </c>
      <c r="J66" s="1">
        <v>0.29600096040000001</v>
      </c>
      <c r="K66" s="1">
        <v>45.948187316000002</v>
      </c>
      <c r="L66" s="1">
        <v>1770.8670325999999</v>
      </c>
      <c r="M66" s="1">
        <v>26.337632246999998</v>
      </c>
      <c r="N66" s="1">
        <v>15154.581308999999</v>
      </c>
      <c r="O66" s="1">
        <v>4.3740775034999997</v>
      </c>
      <c r="P66" s="1">
        <v>19.844117352000001</v>
      </c>
      <c r="Q66" s="1">
        <v>1044.8964572</v>
      </c>
      <c r="R66" s="1">
        <v>941.76495752999995</v>
      </c>
      <c r="S66" s="1"/>
      <c r="T66" s="1">
        <v>569.03866959000004</v>
      </c>
      <c r="U66" s="1"/>
      <c r="V66" s="1">
        <v>45.948187316000002</v>
      </c>
      <c r="W66" s="1">
        <v>1769.983984</v>
      </c>
      <c r="X66" s="1">
        <v>25.60853397</v>
      </c>
    </row>
    <row r="67" spans="1:24" x14ac:dyDescent="0.3">
      <c r="A67" t="s">
        <v>244</v>
      </c>
      <c r="B67" t="s">
        <v>76</v>
      </c>
      <c r="C67" s="1">
        <v>9158.5852730000006</v>
      </c>
      <c r="D67" s="1">
        <v>30.736147533</v>
      </c>
      <c r="E67" s="1"/>
      <c r="F67" s="1">
        <v>756.05541206999999</v>
      </c>
      <c r="G67" s="1">
        <v>470.16419330000002</v>
      </c>
      <c r="H67" s="1"/>
      <c r="I67" s="1">
        <v>960.75259063999999</v>
      </c>
      <c r="J67" s="1"/>
      <c r="K67" s="1">
        <v>9.6097469535000002</v>
      </c>
      <c r="L67" s="1">
        <v>64.297795268000002</v>
      </c>
      <c r="M67" s="1">
        <v>24.512090643000001</v>
      </c>
      <c r="N67" s="1">
        <v>9158.5852730000006</v>
      </c>
      <c r="O67" s="1">
        <v>20.155156886</v>
      </c>
      <c r="P67" s="1"/>
      <c r="Q67" s="1">
        <v>725.04969438000001</v>
      </c>
      <c r="R67" s="1">
        <v>337.55012925</v>
      </c>
      <c r="S67" s="1"/>
      <c r="T67" s="1">
        <v>480.81090160999997</v>
      </c>
      <c r="U67" s="1"/>
      <c r="V67" s="1">
        <v>9.6097469535000002</v>
      </c>
      <c r="W67" s="1">
        <v>64.295458698999994</v>
      </c>
      <c r="X67" s="1">
        <v>23.786306828000001</v>
      </c>
    </row>
    <row r="68" spans="1:24" x14ac:dyDescent="0.3">
      <c r="A68" t="s">
        <v>300</v>
      </c>
      <c r="B68" t="s">
        <v>77</v>
      </c>
      <c r="C68" s="1">
        <v>16470.310227000002</v>
      </c>
      <c r="D68" s="1">
        <v>2.1100503205000001</v>
      </c>
      <c r="E68" s="1"/>
      <c r="F68" s="1">
        <v>752.97110269999996</v>
      </c>
      <c r="G68" s="1">
        <v>102.93675226000001</v>
      </c>
      <c r="H68" s="1"/>
      <c r="I68" s="1">
        <v>354.01591325999999</v>
      </c>
      <c r="J68" s="1"/>
      <c r="K68" s="1">
        <v>1089.1427902</v>
      </c>
      <c r="L68" s="1">
        <v>0.60203607859999997</v>
      </c>
      <c r="M68" s="1">
        <v>8.5069540248000006</v>
      </c>
      <c r="N68" s="1">
        <v>16470.310227000002</v>
      </c>
      <c r="O68" s="1">
        <v>1.3836593418000001</v>
      </c>
      <c r="P68" s="1"/>
      <c r="Q68" s="1">
        <v>734.07108672000004</v>
      </c>
      <c r="R68" s="1">
        <v>72.998298251999998</v>
      </c>
      <c r="S68" s="1"/>
      <c r="T68" s="1">
        <v>165.83809486000001</v>
      </c>
      <c r="U68" s="1"/>
      <c r="V68" s="1">
        <v>1089.1427902</v>
      </c>
      <c r="W68" s="1">
        <v>0.70238551120000003</v>
      </c>
      <c r="X68" s="1">
        <v>8.2702804632000007</v>
      </c>
    </row>
    <row r="69" spans="1:24" x14ac:dyDescent="0.3">
      <c r="A69" t="s">
        <v>301</v>
      </c>
      <c r="B69" t="s">
        <v>78</v>
      </c>
      <c r="C69" s="1">
        <v>12394.199237999999</v>
      </c>
      <c r="D69" s="1">
        <v>2.6223945502000001</v>
      </c>
      <c r="E69" s="1"/>
      <c r="F69" s="1">
        <v>311.88842749999998</v>
      </c>
      <c r="G69" s="1">
        <v>478.65141729999999</v>
      </c>
      <c r="H69" s="1"/>
      <c r="I69" s="1">
        <v>338.46527365999998</v>
      </c>
      <c r="J69" s="1"/>
      <c r="K69" s="1">
        <v>179.45527286000001</v>
      </c>
      <c r="L69" s="1">
        <v>6.1043733085999996</v>
      </c>
      <c r="M69" s="1">
        <v>7.6202193873999997</v>
      </c>
      <c r="N69" s="1">
        <v>12394.199237999999</v>
      </c>
      <c r="O69" s="1">
        <v>1.7196564097</v>
      </c>
      <c r="P69" s="1"/>
      <c r="Q69" s="1">
        <v>289.42504836000001</v>
      </c>
      <c r="R69" s="1">
        <v>319.91314670999998</v>
      </c>
      <c r="S69" s="1"/>
      <c r="T69" s="1">
        <v>175.85894693</v>
      </c>
      <c r="U69" s="1"/>
      <c r="V69" s="1">
        <v>179.45527286000001</v>
      </c>
      <c r="W69" s="1">
        <v>6.1040213407000001</v>
      </c>
      <c r="X69" s="1">
        <v>7.3996105050000001</v>
      </c>
    </row>
    <row r="70" spans="1:24" x14ac:dyDescent="0.3">
      <c r="A70" t="s">
        <v>229</v>
      </c>
      <c r="B70" t="s">
        <v>79</v>
      </c>
      <c r="C70" s="1">
        <v>8318.0842594999995</v>
      </c>
      <c r="D70" s="1">
        <v>17.147880531999999</v>
      </c>
      <c r="E70" s="1"/>
      <c r="F70" s="1">
        <v>8100.3313525000003</v>
      </c>
      <c r="G70" s="1">
        <v>3803.3245984</v>
      </c>
      <c r="H70" s="1"/>
      <c r="I70" s="1">
        <v>6315.2979690000002</v>
      </c>
      <c r="J70" s="1"/>
      <c r="K70" s="1">
        <v>0.2925991832</v>
      </c>
      <c r="L70" s="1">
        <v>66.597063774000006</v>
      </c>
      <c r="M70" s="1">
        <v>130.44950187000001</v>
      </c>
      <c r="N70" s="1">
        <v>8318.0842594999995</v>
      </c>
      <c r="O70" s="1">
        <v>11.244696506</v>
      </c>
      <c r="P70" s="1"/>
      <c r="Q70" s="1">
        <v>7043.4613932000002</v>
      </c>
      <c r="R70" s="1">
        <v>2960.1271450999998</v>
      </c>
      <c r="S70" s="1"/>
      <c r="T70" s="1">
        <v>3561.4047006999999</v>
      </c>
      <c r="U70" s="1"/>
      <c r="V70" s="1">
        <v>0.2925991832</v>
      </c>
      <c r="W70" s="1">
        <v>65.761754988999996</v>
      </c>
      <c r="X70" s="1">
        <v>127.26867288</v>
      </c>
    </row>
    <row r="71" spans="1:24" x14ac:dyDescent="0.3">
      <c r="A71" t="s">
        <v>302</v>
      </c>
      <c r="B71" t="s">
        <v>80</v>
      </c>
      <c r="C71" s="1">
        <v>8185.6180905000001</v>
      </c>
      <c r="D71" s="1">
        <v>3.7775227765000001</v>
      </c>
      <c r="E71" s="1"/>
      <c r="F71" s="1">
        <v>555.02606866999997</v>
      </c>
      <c r="G71" s="1">
        <v>426.22717857999999</v>
      </c>
      <c r="H71" s="1"/>
      <c r="I71" s="1">
        <v>564.10549320999996</v>
      </c>
      <c r="J71" s="1"/>
      <c r="K71" s="1">
        <v>6.7439336078999998</v>
      </c>
      <c r="L71" s="1">
        <v>1.3997413978</v>
      </c>
      <c r="M71" s="1">
        <v>19.154894203000001</v>
      </c>
      <c r="N71" s="1">
        <v>8185.6180905000001</v>
      </c>
      <c r="O71" s="1">
        <v>2.4771083076</v>
      </c>
      <c r="P71" s="1"/>
      <c r="Q71" s="1">
        <v>526.79629766999994</v>
      </c>
      <c r="R71" s="1">
        <v>311.22876325999999</v>
      </c>
      <c r="S71" s="1"/>
      <c r="T71" s="1">
        <v>274.12490545000003</v>
      </c>
      <c r="U71" s="1"/>
      <c r="V71" s="1">
        <v>6.7439336078999998</v>
      </c>
      <c r="W71" s="1">
        <v>1.3895012594</v>
      </c>
      <c r="X71" s="1">
        <v>18.589529924000001</v>
      </c>
    </row>
    <row r="72" spans="1:24" x14ac:dyDescent="0.3">
      <c r="A72" t="s">
        <v>246</v>
      </c>
      <c r="B72" t="s">
        <v>81</v>
      </c>
      <c r="C72" s="1">
        <v>10123.974235</v>
      </c>
      <c r="D72" s="1">
        <v>11.978571074</v>
      </c>
      <c r="E72" s="1"/>
      <c r="F72" s="1">
        <v>2446.3143365999999</v>
      </c>
      <c r="G72" s="1">
        <v>1643.5887539</v>
      </c>
      <c r="H72" s="1"/>
      <c r="I72" s="1">
        <v>2150.1810848</v>
      </c>
      <c r="J72" s="1"/>
      <c r="K72" s="1">
        <v>2.3691787903999999</v>
      </c>
      <c r="L72" s="1">
        <v>314.01685004000001</v>
      </c>
      <c r="M72" s="1">
        <v>69.090375558000005</v>
      </c>
      <c r="N72" s="1">
        <v>10123.974235</v>
      </c>
      <c r="O72" s="1">
        <v>7.8549524076999999</v>
      </c>
      <c r="P72" s="1"/>
      <c r="Q72" s="1">
        <v>2296.4502201999999</v>
      </c>
      <c r="R72" s="1">
        <v>1134.7270343</v>
      </c>
      <c r="S72" s="1"/>
      <c r="T72" s="1">
        <v>1125.6269672000001</v>
      </c>
      <c r="U72" s="1"/>
      <c r="V72" s="1">
        <v>2.3691787903999999</v>
      </c>
      <c r="W72" s="1">
        <v>314.13696952999999</v>
      </c>
      <c r="X72" s="1">
        <v>67.058353014999994</v>
      </c>
    </row>
    <row r="73" spans="1:24" x14ac:dyDescent="0.3">
      <c r="A73" t="s">
        <v>303</v>
      </c>
      <c r="B73" t="s">
        <v>82</v>
      </c>
      <c r="C73" s="1">
        <v>16460.073912</v>
      </c>
      <c r="D73" s="1">
        <v>2.0999112640000002</v>
      </c>
      <c r="E73" s="1"/>
      <c r="F73" s="1">
        <v>149.63086206</v>
      </c>
      <c r="G73" s="1">
        <v>100.07674432</v>
      </c>
      <c r="H73" s="1"/>
      <c r="I73" s="1">
        <v>143.18930555</v>
      </c>
      <c r="J73" s="1"/>
      <c r="K73" s="1">
        <v>201.85208180999999</v>
      </c>
      <c r="L73" s="1">
        <v>1.27820511E-2</v>
      </c>
      <c r="M73" s="1">
        <v>2.9686218776</v>
      </c>
      <c r="N73" s="1">
        <v>16460.073912</v>
      </c>
      <c r="O73" s="1">
        <v>1.3770206737999999</v>
      </c>
      <c r="P73" s="1"/>
      <c r="Q73" s="1">
        <v>144.11894993999999</v>
      </c>
      <c r="R73" s="1">
        <v>65.001924415000005</v>
      </c>
      <c r="S73" s="1"/>
      <c r="T73" s="1">
        <v>60.898699895</v>
      </c>
      <c r="U73" s="1"/>
      <c r="V73" s="1">
        <v>201.85208180999999</v>
      </c>
      <c r="W73" s="1">
        <v>1.21121491E-2</v>
      </c>
      <c r="X73" s="1">
        <v>2.8851644581999998</v>
      </c>
    </row>
    <row r="74" spans="1:24" x14ac:dyDescent="0.3">
      <c r="A74" t="s">
        <v>230</v>
      </c>
      <c r="B74" t="s">
        <v>83</v>
      </c>
      <c r="C74" s="1">
        <v>9016.5156451999992</v>
      </c>
      <c r="D74" s="1">
        <v>9.5280576728999993</v>
      </c>
      <c r="E74" s="1"/>
      <c r="F74" s="1">
        <v>581.35428331000003</v>
      </c>
      <c r="G74" s="1">
        <v>57.721692267999998</v>
      </c>
      <c r="H74" s="1"/>
      <c r="I74" s="1">
        <v>496.75704345999998</v>
      </c>
      <c r="J74" s="1"/>
      <c r="K74" s="1">
        <v>26.077483470000001</v>
      </c>
      <c r="L74" s="1">
        <v>514.04524820999995</v>
      </c>
      <c r="M74" s="1">
        <v>5.2469790285000002</v>
      </c>
      <c r="N74" s="1">
        <v>9016.5156451999992</v>
      </c>
      <c r="O74" s="1">
        <v>6.2479924160999998</v>
      </c>
      <c r="P74" s="1"/>
      <c r="Q74" s="1">
        <v>569.23579876999997</v>
      </c>
      <c r="R74" s="1">
        <v>38.463430391999999</v>
      </c>
      <c r="S74" s="1"/>
      <c r="T74" s="1">
        <v>270.01849580999999</v>
      </c>
      <c r="U74" s="1"/>
      <c r="V74" s="1">
        <v>26.077483470000001</v>
      </c>
      <c r="W74" s="1">
        <v>514.04379625000001</v>
      </c>
      <c r="X74" s="1">
        <v>5.1254298295999998</v>
      </c>
    </row>
    <row r="75" spans="1:24" x14ac:dyDescent="0.3">
      <c r="A75" t="s">
        <v>304</v>
      </c>
      <c r="B75" t="s">
        <v>84</v>
      </c>
      <c r="C75" s="1">
        <v>16848.303167999999</v>
      </c>
      <c r="D75" s="1">
        <v>3.4890827100000001E-2</v>
      </c>
      <c r="E75" s="1"/>
      <c r="F75" s="1">
        <v>523.37453264999999</v>
      </c>
      <c r="G75" s="1">
        <v>561.29101693999996</v>
      </c>
      <c r="H75" s="1"/>
      <c r="I75" s="1">
        <v>404.81303879000001</v>
      </c>
      <c r="J75" s="1"/>
      <c r="K75" s="1">
        <v>196.84319858999999</v>
      </c>
      <c r="L75" s="1">
        <v>19.978088040999999</v>
      </c>
      <c r="M75" s="1">
        <v>13.469735066</v>
      </c>
      <c r="N75" s="1">
        <v>16848.303167999999</v>
      </c>
      <c r="O75" s="1">
        <v>3.8377133700000003E-2</v>
      </c>
      <c r="P75" s="1"/>
      <c r="Q75" s="1">
        <v>491.40432426000001</v>
      </c>
      <c r="R75" s="1">
        <v>402.11309082000002</v>
      </c>
      <c r="S75" s="1"/>
      <c r="T75" s="1">
        <v>231.65544679999999</v>
      </c>
      <c r="U75" s="1"/>
      <c r="V75" s="1">
        <v>196.84319858999999</v>
      </c>
      <c r="W75" s="1">
        <v>10.412954249</v>
      </c>
      <c r="X75" s="1">
        <v>13.080722493</v>
      </c>
    </row>
    <row r="76" spans="1:24" x14ac:dyDescent="0.3">
      <c r="A76" t="s">
        <v>305</v>
      </c>
      <c r="B76" t="s">
        <v>85</v>
      </c>
      <c r="C76" s="1">
        <v>6741.4314187</v>
      </c>
      <c r="D76" s="1">
        <v>0.72936832070000002</v>
      </c>
      <c r="E76" s="1"/>
      <c r="F76" s="1">
        <v>387.56674835000001</v>
      </c>
      <c r="G76" s="1">
        <v>574.87603454999999</v>
      </c>
      <c r="H76" s="1"/>
      <c r="I76" s="1">
        <v>350.60077655999999</v>
      </c>
      <c r="J76" s="1">
        <v>0</v>
      </c>
      <c r="K76" s="1">
        <v>10.136954986999999</v>
      </c>
      <c r="L76" s="1">
        <v>19.984459730000001</v>
      </c>
      <c r="M76" s="1">
        <v>12.956904199</v>
      </c>
      <c r="N76" s="1">
        <v>6741.4314187</v>
      </c>
      <c r="O76" s="1">
        <v>0.80223273090000002</v>
      </c>
      <c r="P76" s="1"/>
      <c r="Q76" s="1">
        <v>363.71208231999998</v>
      </c>
      <c r="R76" s="1">
        <v>374.66368105999999</v>
      </c>
      <c r="S76" s="1"/>
      <c r="T76" s="1">
        <v>171.71092103999999</v>
      </c>
      <c r="U76" s="1"/>
      <c r="V76" s="1">
        <v>10.136954986999999</v>
      </c>
      <c r="W76" s="1">
        <v>20.041306569</v>
      </c>
      <c r="X76" s="1">
        <v>12.573945932000001</v>
      </c>
    </row>
    <row r="77" spans="1:24" x14ac:dyDescent="0.3">
      <c r="A77" t="s">
        <v>231</v>
      </c>
      <c r="B77" t="s">
        <v>86</v>
      </c>
      <c r="C77" s="1">
        <v>10169.34489</v>
      </c>
      <c r="D77" s="1"/>
      <c r="E77" s="1"/>
      <c r="F77" s="1">
        <v>174.30071529</v>
      </c>
      <c r="G77" s="1">
        <v>96.023029480999995</v>
      </c>
      <c r="H77" s="1"/>
      <c r="I77" s="1">
        <v>163.34717888</v>
      </c>
      <c r="J77" s="1">
        <v>165.07353065000001</v>
      </c>
      <c r="K77" s="1">
        <v>57.567708516000003</v>
      </c>
      <c r="L77" s="1">
        <v>0.96120361340000005</v>
      </c>
      <c r="M77" s="1">
        <v>2.0695406251000001</v>
      </c>
      <c r="N77" s="1">
        <v>10169.34489</v>
      </c>
      <c r="O77" s="1"/>
      <c r="P77" s="1"/>
      <c r="Q77" s="1">
        <v>161.06895087000001</v>
      </c>
      <c r="R77" s="1">
        <v>61.135551292999999</v>
      </c>
      <c r="S77" s="1"/>
      <c r="T77" s="1">
        <v>82.642963971</v>
      </c>
      <c r="U77" s="1">
        <v>269.42325182000002</v>
      </c>
      <c r="V77" s="1">
        <v>57.567708516000003</v>
      </c>
      <c r="W77" s="1">
        <v>0.95861395419999995</v>
      </c>
      <c r="X77" s="1">
        <v>2.0215005340999999</v>
      </c>
    </row>
    <row r="78" spans="1:24" x14ac:dyDescent="0.3">
      <c r="A78" t="s">
        <v>232</v>
      </c>
      <c r="B78" t="s">
        <v>87</v>
      </c>
      <c r="C78" s="1">
        <v>7203.3827664999999</v>
      </c>
      <c r="D78" s="1">
        <v>20.169198675000001</v>
      </c>
      <c r="E78" s="1"/>
      <c r="F78" s="1">
        <v>1632.8183039</v>
      </c>
      <c r="G78" s="1">
        <v>580.73897232000002</v>
      </c>
      <c r="H78" s="1"/>
      <c r="I78" s="1">
        <v>1676.8944143000001</v>
      </c>
      <c r="J78" s="1"/>
      <c r="K78" s="1">
        <v>8.6680491630999992</v>
      </c>
      <c r="L78" s="1">
        <v>577.16764529</v>
      </c>
      <c r="M78" s="1">
        <v>23.966662313</v>
      </c>
      <c r="N78" s="1">
        <v>7203.3827664999999</v>
      </c>
      <c r="O78" s="1">
        <v>13.535640470000001</v>
      </c>
      <c r="P78" s="1"/>
      <c r="Q78" s="1">
        <v>1548.7995326</v>
      </c>
      <c r="R78" s="1">
        <v>421.75870644000003</v>
      </c>
      <c r="S78" s="1"/>
      <c r="T78" s="1">
        <v>977.73501804</v>
      </c>
      <c r="U78" s="1"/>
      <c r="V78" s="1">
        <v>8.6680491630999992</v>
      </c>
      <c r="W78" s="1">
        <v>381.53403958000001</v>
      </c>
      <c r="X78" s="1">
        <v>23.451341446000001</v>
      </c>
    </row>
    <row r="79" spans="1:24" x14ac:dyDescent="0.3">
      <c r="A79" t="s">
        <v>306</v>
      </c>
      <c r="B79" t="s">
        <v>88</v>
      </c>
      <c r="C79" s="1">
        <v>11515.771860000001</v>
      </c>
      <c r="D79" s="1">
        <v>12.249992008</v>
      </c>
      <c r="E79" s="1"/>
      <c r="F79" s="1">
        <v>1461.7747075</v>
      </c>
      <c r="G79" s="1">
        <v>619.67297717999998</v>
      </c>
      <c r="H79" s="1"/>
      <c r="I79" s="1">
        <v>1562.7750811000001</v>
      </c>
      <c r="J79" s="1">
        <v>6.1520667338999999</v>
      </c>
      <c r="K79" s="1">
        <v>77.681141918999998</v>
      </c>
      <c r="L79" s="1">
        <v>639.09708979000004</v>
      </c>
      <c r="M79" s="1">
        <v>47.248488537999997</v>
      </c>
      <c r="N79" s="1">
        <v>11515.771860000001</v>
      </c>
      <c r="O79" s="1">
        <v>8.5243715448999993</v>
      </c>
      <c r="P79" s="1"/>
      <c r="Q79" s="1">
        <v>1406.1889315000001</v>
      </c>
      <c r="R79" s="1">
        <v>450.58101257999999</v>
      </c>
      <c r="S79" s="1"/>
      <c r="T79" s="1">
        <v>838.35241384999995</v>
      </c>
      <c r="U79" s="1">
        <v>16.762170693000002</v>
      </c>
      <c r="V79" s="1">
        <v>77.681141918999998</v>
      </c>
      <c r="W79" s="1">
        <v>613.65038388000005</v>
      </c>
      <c r="X79" s="1">
        <v>45.918091398999998</v>
      </c>
    </row>
    <row r="80" spans="1:24" x14ac:dyDescent="0.3">
      <c r="A80" t="s">
        <v>307</v>
      </c>
      <c r="B80" t="s">
        <v>89</v>
      </c>
      <c r="C80" s="1">
        <v>8924.8630450000001</v>
      </c>
      <c r="D80" s="1">
        <v>9.5464045371000008</v>
      </c>
      <c r="E80" s="1"/>
      <c r="F80" s="1">
        <v>456.12183314999999</v>
      </c>
      <c r="G80" s="1">
        <v>122.75095862000001</v>
      </c>
      <c r="H80" s="1"/>
      <c r="I80" s="1">
        <v>129.97876742</v>
      </c>
      <c r="J80" s="1"/>
      <c r="K80" s="1">
        <v>182.66843302999999</v>
      </c>
      <c r="L80" s="1">
        <v>1.9353648899999999E-2</v>
      </c>
      <c r="M80" s="1">
        <v>3.1370639451</v>
      </c>
      <c r="N80" s="1">
        <v>8924.8630450000001</v>
      </c>
      <c r="O80" s="1">
        <v>6.2600224870999996</v>
      </c>
      <c r="P80" s="1"/>
      <c r="Q80" s="1">
        <v>450.10971357</v>
      </c>
      <c r="R80" s="1">
        <v>79.154767440000001</v>
      </c>
      <c r="S80" s="1"/>
      <c r="T80" s="1">
        <v>60.439576430999999</v>
      </c>
      <c r="U80" s="1"/>
      <c r="V80" s="1">
        <v>182.66843302999999</v>
      </c>
      <c r="W80" s="1">
        <v>1.83397267E-2</v>
      </c>
      <c r="X80" s="1">
        <v>3.0507302479999998</v>
      </c>
    </row>
    <row r="81" spans="1:24" x14ac:dyDescent="0.3">
      <c r="A81" t="s">
        <v>247</v>
      </c>
      <c r="B81" t="s">
        <v>90</v>
      </c>
      <c r="C81" s="1">
        <v>8314.0429779999995</v>
      </c>
      <c r="D81" s="1">
        <v>1.3241125019</v>
      </c>
      <c r="E81" s="1"/>
      <c r="F81" s="1">
        <v>820.15499021000005</v>
      </c>
      <c r="G81" s="1">
        <v>180.49591307</v>
      </c>
      <c r="H81" s="1"/>
      <c r="I81" s="1">
        <v>1037.8907847999999</v>
      </c>
      <c r="J81" s="1">
        <v>2.8866995533000002</v>
      </c>
      <c r="K81" s="1">
        <v>5.4920842936999996</v>
      </c>
      <c r="L81" s="1">
        <v>142.40992962000001</v>
      </c>
      <c r="M81" s="1">
        <v>27.576303191000001</v>
      </c>
      <c r="N81" s="1">
        <v>8314.0429779999995</v>
      </c>
      <c r="O81" s="1">
        <v>0.86829753580000002</v>
      </c>
      <c r="P81" s="1"/>
      <c r="Q81" s="1">
        <v>780.06464888000005</v>
      </c>
      <c r="R81" s="1">
        <v>130.50817297</v>
      </c>
      <c r="S81" s="1"/>
      <c r="T81" s="1">
        <v>550.45589028999996</v>
      </c>
      <c r="U81" s="1"/>
      <c r="V81" s="1">
        <v>5.4920842936999996</v>
      </c>
      <c r="W81" s="1">
        <v>142.41114547000001</v>
      </c>
      <c r="X81" s="1">
        <v>26.755196569999999</v>
      </c>
    </row>
    <row r="82" spans="1:24" x14ac:dyDescent="0.3">
      <c r="A82" t="s">
        <v>233</v>
      </c>
      <c r="B82" t="s">
        <v>91</v>
      </c>
      <c r="C82" s="1">
        <v>12471.037812</v>
      </c>
      <c r="D82" s="1">
        <v>0.47078214480000002</v>
      </c>
      <c r="E82" s="1"/>
      <c r="F82" s="1">
        <v>277.49556739000002</v>
      </c>
      <c r="G82" s="1">
        <v>87.818004376000005</v>
      </c>
      <c r="H82" s="1"/>
      <c r="I82" s="1">
        <v>202.56765956000001</v>
      </c>
      <c r="J82" s="1"/>
      <c r="K82" s="1">
        <v>197.86021541</v>
      </c>
      <c r="L82" s="1">
        <v>67.388207918000006</v>
      </c>
      <c r="M82" s="1">
        <v>1.7553247496</v>
      </c>
      <c r="N82" s="1">
        <v>12471.037812</v>
      </c>
      <c r="O82" s="1">
        <v>0.44949817289999999</v>
      </c>
      <c r="P82" s="1"/>
      <c r="Q82" s="1">
        <v>271.40990934000001</v>
      </c>
      <c r="R82" s="1">
        <v>60.988279017000004</v>
      </c>
      <c r="S82" s="1"/>
      <c r="T82" s="1">
        <v>103.37961629</v>
      </c>
      <c r="U82" s="1"/>
      <c r="V82" s="1">
        <v>197.86021541</v>
      </c>
      <c r="W82" s="1">
        <v>68.377376609999999</v>
      </c>
      <c r="X82" s="1">
        <v>1.7197241113999999</v>
      </c>
    </row>
    <row r="83" spans="1:24" x14ac:dyDescent="0.3">
      <c r="A83" t="s">
        <v>308</v>
      </c>
      <c r="B83" t="s">
        <v>92</v>
      </c>
      <c r="C83" s="1">
        <v>11541.212629</v>
      </c>
      <c r="D83" s="1">
        <v>0.91416469629999997</v>
      </c>
      <c r="E83" s="1"/>
      <c r="F83" s="1">
        <v>458.33451302999998</v>
      </c>
      <c r="G83" s="1">
        <v>64.669114128000004</v>
      </c>
      <c r="H83" s="1"/>
      <c r="I83" s="1">
        <v>197.10604617999999</v>
      </c>
      <c r="J83" s="1"/>
      <c r="K83" s="1">
        <v>131.69422069000001</v>
      </c>
      <c r="L83" s="1">
        <v>0.72825752190000004</v>
      </c>
      <c r="M83" s="1">
        <v>5.4294582858</v>
      </c>
      <c r="N83" s="1">
        <v>11541.212629</v>
      </c>
      <c r="O83" s="1">
        <v>0.5994516003</v>
      </c>
      <c r="P83" s="1"/>
      <c r="Q83" s="1">
        <v>450.49439365000001</v>
      </c>
      <c r="R83" s="1">
        <v>43.440167772000002</v>
      </c>
      <c r="S83" s="1"/>
      <c r="T83" s="1">
        <v>94.982526256</v>
      </c>
      <c r="U83" s="1"/>
      <c r="V83" s="1">
        <v>131.69422069000001</v>
      </c>
      <c r="W83" s="1">
        <v>0.72825752190000004</v>
      </c>
      <c r="X83" s="1">
        <v>5.2756868279000004</v>
      </c>
    </row>
    <row r="84" spans="1:24" x14ac:dyDescent="0.3">
      <c r="A84" t="s">
        <v>309</v>
      </c>
      <c r="B84" t="s">
        <v>93</v>
      </c>
      <c r="C84" s="1">
        <v>15745.458226000001</v>
      </c>
      <c r="D84" s="1">
        <v>5.2197633337999996</v>
      </c>
      <c r="E84" s="1"/>
      <c r="F84" s="1">
        <v>603.97204726999996</v>
      </c>
      <c r="G84" s="1">
        <v>73.145341247999994</v>
      </c>
      <c r="H84" s="1"/>
      <c r="I84" s="1">
        <v>280.73254398</v>
      </c>
      <c r="J84" s="1"/>
      <c r="K84" s="1">
        <v>262.41689437000002</v>
      </c>
      <c r="L84" s="1">
        <v>50.722162513000001</v>
      </c>
      <c r="M84" s="1">
        <v>5.6675432000999999</v>
      </c>
      <c r="N84" s="1">
        <v>15745.458226000001</v>
      </c>
      <c r="O84" s="1">
        <v>3.5511643159999999</v>
      </c>
      <c r="P84" s="1"/>
      <c r="Q84" s="1">
        <v>585.68765026000005</v>
      </c>
      <c r="R84" s="1">
        <v>50.349846061999997</v>
      </c>
      <c r="S84" s="1"/>
      <c r="T84" s="1">
        <v>137.50399504999999</v>
      </c>
      <c r="U84" s="1"/>
      <c r="V84" s="1">
        <v>262.41689437000002</v>
      </c>
      <c r="W84" s="1">
        <v>33.157417615999996</v>
      </c>
      <c r="X84" s="1">
        <v>5.5075707975999997</v>
      </c>
    </row>
    <row r="85" spans="1:24" x14ac:dyDescent="0.3">
      <c r="A85" t="s">
        <v>310</v>
      </c>
      <c r="B85" t="s">
        <v>94</v>
      </c>
      <c r="C85" s="1">
        <v>14564.915159</v>
      </c>
      <c r="D85" s="1">
        <v>6.8331608216999999</v>
      </c>
      <c r="E85" s="1"/>
      <c r="F85" s="1">
        <v>490.59444292000001</v>
      </c>
      <c r="G85" s="1">
        <v>78.625924150000003</v>
      </c>
      <c r="H85" s="1"/>
      <c r="I85" s="1">
        <v>124.73345173</v>
      </c>
      <c r="J85" s="1"/>
      <c r="K85" s="1">
        <v>117.18740111</v>
      </c>
      <c r="L85" s="1">
        <v>0.15694382069999999</v>
      </c>
      <c r="M85" s="1">
        <v>2.6985208859999998</v>
      </c>
      <c r="N85" s="1">
        <v>14564.915159</v>
      </c>
      <c r="O85" s="1">
        <v>4.4808192375000004</v>
      </c>
      <c r="P85" s="1"/>
      <c r="Q85" s="1">
        <v>485.15012483999999</v>
      </c>
      <c r="R85" s="1">
        <v>56.022666931000003</v>
      </c>
      <c r="S85" s="1"/>
      <c r="T85" s="1">
        <v>57.383592255000003</v>
      </c>
      <c r="U85" s="1"/>
      <c r="V85" s="1">
        <v>117.18740111</v>
      </c>
      <c r="W85" s="1">
        <v>0.1566078474</v>
      </c>
      <c r="X85" s="1">
        <v>2.6242063802</v>
      </c>
    </row>
    <row r="86" spans="1:24" x14ac:dyDescent="0.3">
      <c r="A86" t="s">
        <v>311</v>
      </c>
      <c r="B86" t="s">
        <v>95</v>
      </c>
      <c r="C86" s="1">
        <v>13223.983127</v>
      </c>
      <c r="D86" s="1"/>
      <c r="E86" s="1"/>
      <c r="F86" s="1">
        <v>271.39417572000002</v>
      </c>
      <c r="G86" s="1">
        <v>54.075351224000002</v>
      </c>
      <c r="H86" s="1"/>
      <c r="I86" s="1">
        <v>141.34135628000001</v>
      </c>
      <c r="J86" s="1"/>
      <c r="K86" s="1">
        <v>141.32061141</v>
      </c>
      <c r="L86" s="1">
        <v>6.9413714000000001E-3</v>
      </c>
      <c r="M86" s="1">
        <v>2.846237871</v>
      </c>
      <c r="N86" s="1">
        <v>13223.983127</v>
      </c>
      <c r="O86" s="1"/>
      <c r="P86" s="1"/>
      <c r="Q86" s="1">
        <v>265.94574316000001</v>
      </c>
      <c r="R86" s="1">
        <v>37.852924375999997</v>
      </c>
      <c r="S86" s="1"/>
      <c r="T86" s="1">
        <v>65.788508926000006</v>
      </c>
      <c r="U86" s="1"/>
      <c r="V86" s="1">
        <v>141.32061141</v>
      </c>
      <c r="W86" s="1">
        <v>6.5778358E-3</v>
      </c>
      <c r="X86" s="1">
        <v>2.7670353721000001</v>
      </c>
    </row>
    <row r="87" spans="1:24" x14ac:dyDescent="0.3">
      <c r="A87" t="s">
        <v>312</v>
      </c>
      <c r="B87" t="s">
        <v>96</v>
      </c>
      <c r="C87" s="1">
        <v>14037.69232</v>
      </c>
      <c r="D87" s="1">
        <v>3.9961160071999999</v>
      </c>
      <c r="E87" s="1"/>
      <c r="F87" s="1">
        <v>524.98849660999997</v>
      </c>
      <c r="G87" s="1">
        <v>79.324459179000002</v>
      </c>
      <c r="H87" s="1"/>
      <c r="I87" s="1">
        <v>366.70412579999999</v>
      </c>
      <c r="J87" s="1"/>
      <c r="K87" s="1">
        <v>442.45097440000001</v>
      </c>
      <c r="L87" s="1"/>
      <c r="M87" s="1">
        <v>8.8225537217000003</v>
      </c>
      <c r="N87" s="1">
        <v>14037.69232</v>
      </c>
      <c r="O87" s="1">
        <v>2.6204633013</v>
      </c>
      <c r="P87" s="1"/>
      <c r="Q87" s="1">
        <v>514.69766265999999</v>
      </c>
      <c r="R87" s="1">
        <v>57.418231452000001</v>
      </c>
      <c r="S87" s="1"/>
      <c r="T87" s="1">
        <v>183.80256416</v>
      </c>
      <c r="U87" s="1"/>
      <c r="V87" s="1">
        <v>442.45097440000001</v>
      </c>
      <c r="W87" s="1"/>
      <c r="X87" s="1">
        <v>8.5833773596</v>
      </c>
    </row>
    <row r="88" spans="1:24" x14ac:dyDescent="0.3">
      <c r="A88" t="s">
        <v>234</v>
      </c>
      <c r="B88" t="s">
        <v>97</v>
      </c>
      <c r="C88" s="1">
        <v>6855.5720332999999</v>
      </c>
      <c r="D88" s="1">
        <v>0.57555239560000004</v>
      </c>
      <c r="E88" s="1"/>
      <c r="F88" s="1">
        <v>286.39667477</v>
      </c>
      <c r="G88" s="1">
        <v>50.084910575000002</v>
      </c>
      <c r="H88" s="1"/>
      <c r="I88" s="1">
        <v>286.38639431000001</v>
      </c>
      <c r="J88" s="1"/>
      <c r="K88" s="1">
        <v>23.850223379999999</v>
      </c>
      <c r="L88" s="1">
        <v>141.02158358</v>
      </c>
      <c r="M88" s="1">
        <v>2.5230564538000002</v>
      </c>
      <c r="N88" s="1">
        <v>6855.5720332999999</v>
      </c>
      <c r="O88" s="1">
        <v>0.37741028570000001</v>
      </c>
      <c r="P88" s="1"/>
      <c r="Q88" s="1">
        <v>278.84121385999998</v>
      </c>
      <c r="R88" s="1">
        <v>35.216451220000003</v>
      </c>
      <c r="S88" s="1"/>
      <c r="T88" s="1">
        <v>138.03069346000001</v>
      </c>
      <c r="U88" s="1">
        <v>41.601274084000003</v>
      </c>
      <c r="V88" s="1">
        <v>23.850223379999999</v>
      </c>
      <c r="W88" s="1">
        <v>141.01953097000001</v>
      </c>
      <c r="X88" s="1">
        <v>2.4715736988999999</v>
      </c>
    </row>
    <row r="89" spans="1:24" x14ac:dyDescent="0.3">
      <c r="A89" t="s">
        <v>313</v>
      </c>
      <c r="B89" t="s">
        <v>98</v>
      </c>
      <c r="C89" s="1">
        <v>10186.751270999999</v>
      </c>
      <c r="D89" s="1">
        <v>0.94257014829999997</v>
      </c>
      <c r="E89" s="1"/>
      <c r="F89" s="1">
        <v>274.02153750000002</v>
      </c>
      <c r="G89" s="1">
        <v>223.88625726999999</v>
      </c>
      <c r="H89" s="1"/>
      <c r="I89" s="1">
        <v>94.047207951000004</v>
      </c>
      <c r="J89" s="1"/>
      <c r="K89" s="1">
        <v>117.08934683</v>
      </c>
      <c r="L89" s="1"/>
      <c r="M89" s="1">
        <v>2.9894868488999999</v>
      </c>
      <c r="N89" s="1">
        <v>10186.751270999999</v>
      </c>
      <c r="O89" s="1">
        <v>0.65199766309999996</v>
      </c>
      <c r="P89" s="1"/>
      <c r="Q89" s="1">
        <v>265.29110931000002</v>
      </c>
      <c r="R89" s="1">
        <v>138.68975699999999</v>
      </c>
      <c r="S89" s="1"/>
      <c r="T89" s="1">
        <v>45.519895933999997</v>
      </c>
      <c r="U89" s="1"/>
      <c r="V89" s="1">
        <v>117.08934683</v>
      </c>
      <c r="W89" s="1"/>
      <c r="X89" s="1">
        <v>2.9087199028000001</v>
      </c>
    </row>
    <row r="90" spans="1:24" x14ac:dyDescent="0.3">
      <c r="A90" t="s">
        <v>314</v>
      </c>
      <c r="B90" t="s">
        <v>99</v>
      </c>
      <c r="C90" s="1">
        <v>23957.115935999998</v>
      </c>
      <c r="D90" s="1">
        <v>0.53306492059999999</v>
      </c>
      <c r="E90" s="1"/>
      <c r="F90" s="1">
        <v>1185.025543</v>
      </c>
      <c r="G90" s="1">
        <v>210.18425239000001</v>
      </c>
      <c r="H90" s="1"/>
      <c r="I90" s="1">
        <v>855.16291007999996</v>
      </c>
      <c r="J90" s="1"/>
      <c r="K90" s="1">
        <v>305.50451509999999</v>
      </c>
      <c r="L90" s="1">
        <v>484.35790780999997</v>
      </c>
      <c r="M90" s="1">
        <v>15.532008125999999</v>
      </c>
      <c r="N90" s="1">
        <v>23957.115935999998</v>
      </c>
      <c r="O90" s="1">
        <v>0.58629496739999998</v>
      </c>
      <c r="P90" s="1"/>
      <c r="Q90" s="1">
        <v>1152.4367193</v>
      </c>
      <c r="R90" s="1">
        <v>145.81926432</v>
      </c>
      <c r="S90" s="1"/>
      <c r="T90" s="1">
        <v>414.55572100000001</v>
      </c>
      <c r="U90" s="1"/>
      <c r="V90" s="1">
        <v>305.50451509999999</v>
      </c>
      <c r="W90" s="1">
        <v>486.11896085000001</v>
      </c>
      <c r="X90" s="1">
        <v>15.104014462</v>
      </c>
    </row>
    <row r="91" spans="1:24" x14ac:dyDescent="0.3">
      <c r="A91" t="s">
        <v>315</v>
      </c>
      <c r="B91" t="s">
        <v>100</v>
      </c>
      <c r="C91" s="1">
        <v>10553.476291000001</v>
      </c>
      <c r="D91" s="1">
        <v>1.2526160596</v>
      </c>
      <c r="E91" s="1"/>
      <c r="F91" s="1">
        <v>526.54136102999996</v>
      </c>
      <c r="G91" s="1">
        <v>146.11535860999999</v>
      </c>
      <c r="H91" s="1"/>
      <c r="I91" s="1">
        <v>321.81573125</v>
      </c>
      <c r="J91" s="1"/>
      <c r="K91" s="1">
        <v>620.69208811999999</v>
      </c>
      <c r="L91" s="1">
        <v>36.261458578000003</v>
      </c>
      <c r="M91" s="1">
        <v>8.7165443179000004</v>
      </c>
      <c r="N91" s="1">
        <v>10553.476291000001</v>
      </c>
      <c r="O91" s="1">
        <v>0.83904716239999999</v>
      </c>
      <c r="P91" s="1"/>
      <c r="Q91" s="1">
        <v>513.22425911000005</v>
      </c>
      <c r="R91" s="1">
        <v>95.375802179000004</v>
      </c>
      <c r="S91" s="1"/>
      <c r="T91" s="1">
        <v>169.41061962000001</v>
      </c>
      <c r="U91" s="1"/>
      <c r="V91" s="1">
        <v>620.69208811999999</v>
      </c>
      <c r="W91" s="1">
        <v>36.261076185999997</v>
      </c>
      <c r="X91" s="1">
        <v>8.4714173603000003</v>
      </c>
    </row>
    <row r="92" spans="1:24" x14ac:dyDescent="0.3">
      <c r="A92" t="s">
        <v>316</v>
      </c>
      <c r="B92" t="s">
        <v>101</v>
      </c>
      <c r="C92" s="1">
        <v>17972.71775</v>
      </c>
      <c r="D92" s="1">
        <v>9.8289301520999999</v>
      </c>
      <c r="E92" s="1"/>
      <c r="F92" s="1">
        <v>901.22905393999997</v>
      </c>
      <c r="G92" s="1">
        <v>572.27055517999997</v>
      </c>
      <c r="H92" s="1"/>
      <c r="I92" s="1">
        <v>694.33761035999999</v>
      </c>
      <c r="J92" s="1"/>
      <c r="K92" s="1">
        <v>578.96532341</v>
      </c>
      <c r="L92" s="1">
        <v>297.16039991999997</v>
      </c>
      <c r="M92" s="1">
        <v>18.338229258999998</v>
      </c>
      <c r="N92" s="1">
        <v>17972.71775</v>
      </c>
      <c r="O92" s="1">
        <v>6.5382832609000001</v>
      </c>
      <c r="P92" s="1"/>
      <c r="Q92" s="1">
        <v>878.98018506999995</v>
      </c>
      <c r="R92" s="1">
        <v>369.27786272999998</v>
      </c>
      <c r="S92" s="1"/>
      <c r="T92" s="1">
        <v>363.44689203000001</v>
      </c>
      <c r="U92" s="1"/>
      <c r="V92" s="1">
        <v>578.96532341</v>
      </c>
      <c r="W92" s="1">
        <v>300.16472825</v>
      </c>
      <c r="X92" s="1">
        <v>17.832319052999999</v>
      </c>
    </row>
    <row r="93" spans="1:24" x14ac:dyDescent="0.3">
      <c r="A93" t="s">
        <v>317</v>
      </c>
      <c r="B93" t="s">
        <v>102</v>
      </c>
      <c r="C93" s="1">
        <v>7989.0347570000004</v>
      </c>
      <c r="D93" s="1"/>
      <c r="E93" s="1"/>
      <c r="F93" s="1">
        <v>151.32709435999999</v>
      </c>
      <c r="G93" s="1">
        <v>732.63895644000002</v>
      </c>
      <c r="H93" s="1"/>
      <c r="I93" s="1">
        <v>113.886741</v>
      </c>
      <c r="J93" s="1"/>
      <c r="K93" s="1">
        <v>26.826440032000001</v>
      </c>
      <c r="L93" s="1">
        <v>1.91305643E-2</v>
      </c>
      <c r="M93" s="1">
        <v>4.0442300114999998</v>
      </c>
      <c r="N93" s="1">
        <v>7989.0347570000004</v>
      </c>
      <c r="O93" s="1"/>
      <c r="P93" s="1"/>
      <c r="Q93" s="1">
        <v>135.61884015000001</v>
      </c>
      <c r="R93" s="1">
        <v>448.70554341000002</v>
      </c>
      <c r="S93" s="1"/>
      <c r="T93" s="1">
        <v>55.413870512999999</v>
      </c>
      <c r="U93" s="1"/>
      <c r="V93" s="1">
        <v>26.826440032000001</v>
      </c>
      <c r="W93" s="1">
        <v>1.8128277000000002E-2</v>
      </c>
      <c r="X93" s="1">
        <v>3.9246378908000001</v>
      </c>
    </row>
    <row r="94" spans="1:24" x14ac:dyDescent="0.3">
      <c r="A94" t="s">
        <v>318</v>
      </c>
      <c r="B94" t="s">
        <v>103</v>
      </c>
      <c r="C94" s="1">
        <v>16156.615958</v>
      </c>
      <c r="D94" s="1">
        <v>7.3021324205999996</v>
      </c>
      <c r="E94" s="1"/>
      <c r="F94" s="1">
        <v>181.52687743000001</v>
      </c>
      <c r="G94" s="1">
        <v>57.958282488999998</v>
      </c>
      <c r="H94" s="1"/>
      <c r="I94" s="1">
        <v>114.44590023000001</v>
      </c>
      <c r="J94" s="1"/>
      <c r="K94" s="1">
        <v>520.28376238999999</v>
      </c>
      <c r="L94" s="1"/>
      <c r="M94" s="1">
        <v>4.3950112071999996</v>
      </c>
      <c r="N94" s="1">
        <v>16156.615958</v>
      </c>
      <c r="O94" s="1">
        <v>4.7883706190000002</v>
      </c>
      <c r="P94" s="1"/>
      <c r="Q94" s="1">
        <v>175.56032882</v>
      </c>
      <c r="R94" s="1">
        <v>39.968519540999999</v>
      </c>
      <c r="S94" s="1"/>
      <c r="T94" s="1">
        <v>59.678016907</v>
      </c>
      <c r="U94" s="1"/>
      <c r="V94" s="1">
        <v>520.28376238999999</v>
      </c>
      <c r="W94" s="1"/>
      <c r="X94" s="1">
        <v>4.2734587079999997</v>
      </c>
    </row>
    <row r="95" spans="1:24" x14ac:dyDescent="0.3">
      <c r="A95" t="s">
        <v>319</v>
      </c>
      <c r="B95" t="s">
        <v>104</v>
      </c>
      <c r="C95" s="1">
        <v>17169.650676000001</v>
      </c>
      <c r="D95" s="1">
        <v>16.101827631999999</v>
      </c>
      <c r="E95" s="1"/>
      <c r="F95" s="1">
        <v>1872.3493304000001</v>
      </c>
      <c r="G95" s="1">
        <v>907.34845726000003</v>
      </c>
      <c r="H95" s="1"/>
      <c r="I95" s="1">
        <v>1360.8821432</v>
      </c>
      <c r="J95" s="1"/>
      <c r="K95" s="1">
        <v>312.11018796000002</v>
      </c>
      <c r="L95" s="1">
        <v>1523.6704413</v>
      </c>
      <c r="M95" s="1">
        <v>33.403787948000002</v>
      </c>
      <c r="N95" s="1">
        <v>17169.650676000001</v>
      </c>
      <c r="O95" s="1">
        <v>11.465301454</v>
      </c>
      <c r="P95" s="1"/>
      <c r="Q95" s="1">
        <v>1790.6167201999999</v>
      </c>
      <c r="R95" s="1">
        <v>667.83562062999999</v>
      </c>
      <c r="S95" s="1"/>
      <c r="T95" s="1">
        <v>724.90066478999995</v>
      </c>
      <c r="U95" s="1"/>
      <c r="V95" s="1">
        <v>312.11018796000002</v>
      </c>
      <c r="W95" s="1">
        <v>1454.4987741</v>
      </c>
      <c r="X95" s="1">
        <v>32.480688184000002</v>
      </c>
    </row>
    <row r="96" spans="1:24" x14ac:dyDescent="0.3">
      <c r="A96" t="s">
        <v>320</v>
      </c>
      <c r="B96" t="s">
        <v>105</v>
      </c>
      <c r="C96" s="1">
        <v>8882.8928113999991</v>
      </c>
      <c r="D96" s="1"/>
      <c r="E96" s="1"/>
      <c r="F96" s="1">
        <v>315.16077077</v>
      </c>
      <c r="G96" s="1">
        <v>197.53044439999999</v>
      </c>
      <c r="H96" s="1"/>
      <c r="I96" s="1">
        <v>350.28992598000002</v>
      </c>
      <c r="J96" s="1"/>
      <c r="K96" s="1">
        <v>31.507737286000001</v>
      </c>
      <c r="L96" s="1">
        <v>0.38905653200000001</v>
      </c>
      <c r="M96" s="1">
        <v>14.491793978</v>
      </c>
      <c r="N96" s="1">
        <v>8882.8928113999991</v>
      </c>
      <c r="O96" s="1"/>
      <c r="P96" s="1"/>
      <c r="Q96" s="1">
        <v>300.79573332000001</v>
      </c>
      <c r="R96" s="1">
        <v>142.91596057999999</v>
      </c>
      <c r="S96" s="1"/>
      <c r="T96" s="1">
        <v>182.06539409999999</v>
      </c>
      <c r="U96" s="1"/>
      <c r="V96" s="1">
        <v>31.507737286000001</v>
      </c>
      <c r="W96" s="1">
        <v>0.36867484579999998</v>
      </c>
      <c r="X96" s="1">
        <v>14.065498698000001</v>
      </c>
    </row>
    <row r="97" spans="1:24" x14ac:dyDescent="0.3">
      <c r="A97" t="s">
        <v>321</v>
      </c>
      <c r="B97" t="s">
        <v>106</v>
      </c>
      <c r="C97" s="1">
        <v>9170.8908271</v>
      </c>
      <c r="D97" s="1">
        <v>2.7319124545000002</v>
      </c>
      <c r="E97" s="1"/>
      <c r="F97" s="1">
        <v>346.60039814999999</v>
      </c>
      <c r="G97" s="1">
        <v>300.42287417</v>
      </c>
      <c r="H97" s="1"/>
      <c r="I97" s="1">
        <v>388.44124090000003</v>
      </c>
      <c r="J97" s="1"/>
      <c r="K97" s="1">
        <v>64.015666961999997</v>
      </c>
      <c r="L97" s="1">
        <v>165.32994031000001</v>
      </c>
      <c r="M97" s="1">
        <v>9.3310814023000006</v>
      </c>
      <c r="N97" s="1">
        <v>9170.8908271</v>
      </c>
      <c r="O97" s="1">
        <v>1.7914344924000001</v>
      </c>
      <c r="P97" s="1"/>
      <c r="Q97" s="1">
        <v>331.71254484999997</v>
      </c>
      <c r="R97" s="1">
        <v>208.22492568000001</v>
      </c>
      <c r="S97" s="1"/>
      <c r="T97" s="1">
        <v>190.08003758000001</v>
      </c>
      <c r="U97" s="1"/>
      <c r="V97" s="1">
        <v>64.015666961999997</v>
      </c>
      <c r="W97" s="1">
        <v>167.88234704000001</v>
      </c>
      <c r="X97" s="1">
        <v>9.0609519139000003</v>
      </c>
    </row>
    <row r="98" spans="1:24" x14ac:dyDescent="0.3">
      <c r="A98" t="s">
        <v>322</v>
      </c>
      <c r="B98" t="s">
        <v>107</v>
      </c>
      <c r="C98" s="1">
        <v>16070.155552</v>
      </c>
      <c r="D98" s="1">
        <v>5.2319945766</v>
      </c>
      <c r="E98" s="1"/>
      <c r="F98" s="1">
        <v>278.79165384999999</v>
      </c>
      <c r="G98" s="1">
        <v>1383.9874609999999</v>
      </c>
      <c r="H98" s="1"/>
      <c r="I98" s="1">
        <v>304.33604359999998</v>
      </c>
      <c r="J98" s="1"/>
      <c r="K98" s="1">
        <v>62.545347204000002</v>
      </c>
      <c r="L98" s="1">
        <v>2.0578870900000001E-2</v>
      </c>
      <c r="M98" s="1">
        <v>4.9444662620999997</v>
      </c>
      <c r="N98" s="1">
        <v>16070.155552</v>
      </c>
      <c r="O98" s="1">
        <v>4.2572369473</v>
      </c>
      <c r="P98" s="1"/>
      <c r="Q98" s="1">
        <v>262.19204429000001</v>
      </c>
      <c r="R98" s="1">
        <v>903.37519116999999</v>
      </c>
      <c r="S98" s="1"/>
      <c r="T98" s="1">
        <v>142.12163078</v>
      </c>
      <c r="U98" s="1"/>
      <c r="V98" s="1">
        <v>62.545347204000002</v>
      </c>
      <c r="W98" s="1">
        <v>1.9500740200000002E-2</v>
      </c>
      <c r="X98" s="1">
        <v>4.8064687346000001</v>
      </c>
    </row>
    <row r="99" spans="1:24" x14ac:dyDescent="0.3">
      <c r="A99" t="s">
        <v>323</v>
      </c>
      <c r="B99" t="s">
        <v>108</v>
      </c>
      <c r="C99" s="1">
        <v>12483.243612</v>
      </c>
      <c r="D99" s="1">
        <v>16.653722229</v>
      </c>
      <c r="E99" s="1"/>
      <c r="F99" s="1">
        <v>368.08351119000002</v>
      </c>
      <c r="G99" s="1">
        <v>229.56631338</v>
      </c>
      <c r="H99" s="1"/>
      <c r="I99" s="1">
        <v>164.55748668999999</v>
      </c>
      <c r="J99" s="1"/>
      <c r="K99" s="1">
        <v>163.55084472999999</v>
      </c>
      <c r="L99" s="1">
        <v>811.43186142000002</v>
      </c>
      <c r="M99" s="1">
        <v>4.6304341628000003</v>
      </c>
      <c r="N99" s="1">
        <v>12483.243612</v>
      </c>
      <c r="O99" s="1">
        <v>10.920649041000001</v>
      </c>
      <c r="P99" s="1"/>
      <c r="Q99" s="1">
        <v>362.03548570999999</v>
      </c>
      <c r="R99" s="1">
        <v>165.13231965</v>
      </c>
      <c r="S99" s="1"/>
      <c r="T99" s="1">
        <v>77.030908750999998</v>
      </c>
      <c r="U99" s="1"/>
      <c r="V99" s="1">
        <v>163.55084472999999</v>
      </c>
      <c r="W99" s="1">
        <v>812.70277705000001</v>
      </c>
      <c r="X99" s="1">
        <v>4.5011169376</v>
      </c>
    </row>
    <row r="100" spans="1:24" x14ac:dyDescent="0.3">
      <c r="A100" t="s">
        <v>212</v>
      </c>
      <c r="B100" t="s">
        <v>109</v>
      </c>
      <c r="C100" s="1">
        <v>8127.2675182000003</v>
      </c>
      <c r="D100" s="1">
        <v>6.0458148006999997</v>
      </c>
      <c r="E100" s="1"/>
      <c r="F100" s="1">
        <v>342.40740455000002</v>
      </c>
      <c r="G100" s="1">
        <v>206.77259566999999</v>
      </c>
      <c r="H100" s="1"/>
      <c r="I100" s="1">
        <v>402.47562190000002</v>
      </c>
      <c r="J100" s="1"/>
      <c r="K100" s="1">
        <v>25.189695339</v>
      </c>
      <c r="L100" s="1">
        <v>0</v>
      </c>
      <c r="M100" s="1">
        <v>11.737832793000001</v>
      </c>
      <c r="N100" s="1">
        <v>8127.2675182000003</v>
      </c>
      <c r="O100" s="1">
        <v>3.9645320414</v>
      </c>
      <c r="P100" s="1"/>
      <c r="Q100" s="1">
        <v>330.85727178000002</v>
      </c>
      <c r="R100" s="1">
        <v>149.21231777</v>
      </c>
      <c r="S100" s="1"/>
      <c r="T100" s="1">
        <v>203.68770182</v>
      </c>
      <c r="U100" s="1"/>
      <c r="V100" s="1">
        <v>25.189695339</v>
      </c>
      <c r="W100" s="1">
        <v>0</v>
      </c>
      <c r="X100" s="1">
        <v>11.403580705</v>
      </c>
    </row>
    <row r="101" spans="1:24" x14ac:dyDescent="0.3">
      <c r="A101" t="s">
        <v>324</v>
      </c>
      <c r="B101" t="s">
        <v>110</v>
      </c>
      <c r="C101" s="1">
        <v>11691.432892000001</v>
      </c>
      <c r="D101" s="1">
        <v>2.7494144000000002E-2</v>
      </c>
      <c r="E101" s="1"/>
      <c r="F101" s="1">
        <v>244.96132774</v>
      </c>
      <c r="G101" s="1">
        <v>23.039753854000001</v>
      </c>
      <c r="H101" s="1"/>
      <c r="I101" s="1">
        <v>98.127612925999998</v>
      </c>
      <c r="J101" s="1"/>
      <c r="K101" s="1">
        <v>152.31897204000001</v>
      </c>
      <c r="L101" s="1">
        <v>0.10308686760000001</v>
      </c>
      <c r="M101" s="1">
        <v>4.2327722448999996</v>
      </c>
      <c r="N101" s="1">
        <v>11691.432892000001</v>
      </c>
      <c r="O101" s="1">
        <v>3.0241345499999999E-2</v>
      </c>
      <c r="P101" s="1"/>
      <c r="Q101" s="1">
        <v>233.15451468000001</v>
      </c>
      <c r="R101" s="1">
        <v>17.386720458999999</v>
      </c>
      <c r="S101" s="1"/>
      <c r="T101" s="1">
        <v>48.453742570999999</v>
      </c>
      <c r="U101" s="1"/>
      <c r="V101" s="1">
        <v>152.31897204000001</v>
      </c>
      <c r="W101" s="1">
        <v>9.7687186199999998E-2</v>
      </c>
      <c r="X101" s="1">
        <v>4.1065400244000001</v>
      </c>
    </row>
    <row r="102" spans="1:24" x14ac:dyDescent="0.3">
      <c r="A102" t="s">
        <v>235</v>
      </c>
      <c r="B102" t="s">
        <v>111</v>
      </c>
      <c r="C102" s="1">
        <v>15238.244242000001</v>
      </c>
      <c r="D102" s="1">
        <v>18.315119297999999</v>
      </c>
      <c r="E102" s="1"/>
      <c r="F102" s="1">
        <v>441.58257930000002</v>
      </c>
      <c r="G102" s="1">
        <v>216.85190252999999</v>
      </c>
      <c r="H102" s="1"/>
      <c r="I102" s="1">
        <v>337.89271754999999</v>
      </c>
      <c r="J102" s="1"/>
      <c r="K102" s="1">
        <v>238.94577953999999</v>
      </c>
      <c r="L102" s="1">
        <v>64.546154864000002</v>
      </c>
      <c r="M102" s="1">
        <v>4.1560177537999996</v>
      </c>
      <c r="N102" s="1">
        <v>15238.244242000001</v>
      </c>
      <c r="O102" s="1">
        <v>12.026329249</v>
      </c>
      <c r="P102" s="1"/>
      <c r="Q102" s="1">
        <v>431.27401908000002</v>
      </c>
      <c r="R102" s="1">
        <v>154.84428292000001</v>
      </c>
      <c r="S102" s="1"/>
      <c r="T102" s="1">
        <v>165.34690671000001</v>
      </c>
      <c r="U102" s="1"/>
      <c r="V102" s="1">
        <v>238.94577953999999</v>
      </c>
      <c r="W102" s="1">
        <v>68.294628107999998</v>
      </c>
      <c r="X102" s="1">
        <v>4.0630935420999998</v>
      </c>
    </row>
    <row r="103" spans="1:24" x14ac:dyDescent="0.3">
      <c r="A103" t="s">
        <v>325</v>
      </c>
      <c r="B103" t="s">
        <v>112</v>
      </c>
      <c r="C103" s="1">
        <v>7675.7165690000002</v>
      </c>
      <c r="D103" s="1">
        <v>2.1288397600000002E-2</v>
      </c>
      <c r="E103" s="1"/>
      <c r="F103" s="1">
        <v>318.05991147999998</v>
      </c>
      <c r="G103" s="1">
        <v>188.62155623999999</v>
      </c>
      <c r="H103" s="1"/>
      <c r="I103" s="1">
        <v>75.004867188999995</v>
      </c>
      <c r="J103" s="1"/>
      <c r="K103" s="1">
        <v>149.12843720000001</v>
      </c>
      <c r="L103" s="1"/>
      <c r="M103" s="1">
        <v>1.9006944404999999</v>
      </c>
      <c r="N103" s="1">
        <v>7675.7165690000002</v>
      </c>
      <c r="O103" s="1">
        <v>2.3415587799999998E-2</v>
      </c>
      <c r="P103" s="1"/>
      <c r="Q103" s="1">
        <v>314.80215149000003</v>
      </c>
      <c r="R103" s="1">
        <v>138.35094330000001</v>
      </c>
      <c r="S103" s="1"/>
      <c r="T103" s="1">
        <v>38.006936525999997</v>
      </c>
      <c r="U103" s="1"/>
      <c r="V103" s="1">
        <v>149.12843720000001</v>
      </c>
      <c r="W103" s="1"/>
      <c r="X103" s="1">
        <v>1.8517218969</v>
      </c>
    </row>
    <row r="104" spans="1:24" x14ac:dyDescent="0.3">
      <c r="A104" t="s">
        <v>326</v>
      </c>
      <c r="B104" t="s">
        <v>113</v>
      </c>
      <c r="C104" s="1">
        <v>13378.133347999999</v>
      </c>
      <c r="D104" s="1">
        <v>0.87875846710000005</v>
      </c>
      <c r="E104" s="1"/>
      <c r="F104" s="1">
        <v>1038.9550802000001</v>
      </c>
      <c r="G104" s="1">
        <v>408.70835574</v>
      </c>
      <c r="H104" s="1"/>
      <c r="I104" s="1">
        <v>328.09750236999997</v>
      </c>
      <c r="J104" s="1">
        <v>3.1031270799000001</v>
      </c>
      <c r="K104" s="1">
        <v>725.13342580999995</v>
      </c>
      <c r="L104" s="1">
        <v>262.90284319</v>
      </c>
      <c r="M104" s="1">
        <v>6.3820595182000002</v>
      </c>
      <c r="N104" s="1">
        <v>13378.133347999999</v>
      </c>
      <c r="O104" s="1">
        <v>0.96654982170000003</v>
      </c>
      <c r="P104" s="1"/>
      <c r="Q104" s="1">
        <v>1019.707591</v>
      </c>
      <c r="R104" s="1">
        <v>296.45355268999998</v>
      </c>
      <c r="S104" s="1"/>
      <c r="T104" s="1">
        <v>150.75847461999999</v>
      </c>
      <c r="U104" s="1">
        <v>0.67607907119999999</v>
      </c>
      <c r="V104" s="1">
        <v>725.13342580999995</v>
      </c>
      <c r="W104" s="1">
        <v>247.77614886000001</v>
      </c>
      <c r="X104" s="1">
        <v>6.2090466728999996</v>
      </c>
    </row>
    <row r="105" spans="1:24" x14ac:dyDescent="0.3">
      <c r="A105" t="s">
        <v>327</v>
      </c>
      <c r="B105" t="s">
        <v>114</v>
      </c>
      <c r="C105" s="1">
        <v>12296.356629</v>
      </c>
      <c r="D105" s="1">
        <v>15.173902786999999</v>
      </c>
      <c r="E105" s="1"/>
      <c r="F105" s="1">
        <v>532.53322409999998</v>
      </c>
      <c r="G105" s="1">
        <v>315.25825272999998</v>
      </c>
      <c r="H105" s="1"/>
      <c r="I105" s="1">
        <v>606.25598265999997</v>
      </c>
      <c r="J105" s="1">
        <v>395.09890947999997</v>
      </c>
      <c r="K105" s="1">
        <v>211.09591689000001</v>
      </c>
      <c r="L105" s="1">
        <v>3.2047583499999997E-2</v>
      </c>
      <c r="M105" s="1">
        <v>8.9658208513000002</v>
      </c>
      <c r="N105" s="1">
        <v>12296.356629</v>
      </c>
      <c r="O105" s="1">
        <v>10.215542034</v>
      </c>
      <c r="P105" s="1"/>
      <c r="Q105" s="1">
        <v>511.82477576999997</v>
      </c>
      <c r="R105" s="1">
        <v>237.1335345</v>
      </c>
      <c r="S105" s="1"/>
      <c r="T105" s="1">
        <v>295.17096755</v>
      </c>
      <c r="U105" s="1">
        <v>299.01411972</v>
      </c>
      <c r="V105" s="1">
        <v>211.09591689000001</v>
      </c>
      <c r="W105" s="1">
        <v>3.0368989799999999E-2</v>
      </c>
      <c r="X105" s="1">
        <v>8.7147053005000004</v>
      </c>
    </row>
    <row r="106" spans="1:24" x14ac:dyDescent="0.3">
      <c r="A106" t="s">
        <v>328</v>
      </c>
      <c r="B106" t="s">
        <v>115</v>
      </c>
      <c r="C106" s="1">
        <v>9130.0840410000001</v>
      </c>
      <c r="D106" s="1">
        <v>0.71230895569999997</v>
      </c>
      <c r="E106" s="1"/>
      <c r="F106" s="1">
        <v>209.50096396999999</v>
      </c>
      <c r="G106" s="1">
        <v>55.171691109999998</v>
      </c>
      <c r="H106" s="1"/>
      <c r="I106" s="1">
        <v>120.98321179</v>
      </c>
      <c r="J106" s="1"/>
      <c r="K106" s="1">
        <v>44.666328667999998</v>
      </c>
      <c r="L106" s="1"/>
      <c r="M106" s="1">
        <v>2.8584738229000002</v>
      </c>
      <c r="N106" s="1">
        <v>9130.0840410000001</v>
      </c>
      <c r="O106" s="1">
        <v>0.78348352320000003</v>
      </c>
      <c r="P106" s="1"/>
      <c r="Q106" s="1">
        <v>197.29475740999999</v>
      </c>
      <c r="R106" s="1">
        <v>38.235501579000001</v>
      </c>
      <c r="S106" s="1"/>
      <c r="T106" s="1">
        <v>56.949856044999997</v>
      </c>
      <c r="U106" s="1"/>
      <c r="V106" s="1">
        <v>44.666328667999998</v>
      </c>
      <c r="W106" s="1"/>
      <c r="X106" s="1">
        <v>2.7795216301000001</v>
      </c>
    </row>
    <row r="107" spans="1:24" x14ac:dyDescent="0.3">
      <c r="A107" t="s">
        <v>236</v>
      </c>
      <c r="B107" t="s">
        <v>116</v>
      </c>
      <c r="C107" s="1">
        <v>10352.482542</v>
      </c>
      <c r="D107" s="1">
        <v>4.0928796220999999</v>
      </c>
      <c r="E107" s="1"/>
      <c r="F107" s="1">
        <v>350.09013838999999</v>
      </c>
      <c r="G107" s="1">
        <v>258.78770207000002</v>
      </c>
      <c r="H107" s="1"/>
      <c r="I107" s="1">
        <v>456.00441739000001</v>
      </c>
      <c r="J107" s="1"/>
      <c r="K107" s="1">
        <v>87.399063178999995</v>
      </c>
      <c r="L107" s="1">
        <v>199.11902015999999</v>
      </c>
      <c r="M107" s="1">
        <v>7.7306096275999998</v>
      </c>
      <c r="N107" s="1">
        <v>10352.482542</v>
      </c>
      <c r="O107" s="1">
        <v>2.8197440434000001</v>
      </c>
      <c r="P107" s="1"/>
      <c r="Q107" s="1">
        <v>335.41341765999999</v>
      </c>
      <c r="R107" s="1">
        <v>196.80696825999999</v>
      </c>
      <c r="S107" s="1"/>
      <c r="T107" s="1">
        <v>244.44372469000001</v>
      </c>
      <c r="U107" s="1"/>
      <c r="V107" s="1">
        <v>87.399063178999995</v>
      </c>
      <c r="W107" s="1">
        <v>205.97652077999999</v>
      </c>
      <c r="X107" s="1">
        <v>7.5093290375999997</v>
      </c>
    </row>
    <row r="108" spans="1:24" x14ac:dyDescent="0.3">
      <c r="A108" t="s">
        <v>329</v>
      </c>
      <c r="B108" t="s">
        <v>117</v>
      </c>
      <c r="C108" s="1">
        <v>8916.6075309999997</v>
      </c>
      <c r="D108" s="1">
        <v>18.00668276</v>
      </c>
      <c r="E108" s="1"/>
      <c r="F108" s="1">
        <v>438.92638591000002</v>
      </c>
      <c r="G108" s="1">
        <v>119.52601035000001</v>
      </c>
      <c r="H108" s="1"/>
      <c r="I108" s="1">
        <v>453.17744965999998</v>
      </c>
      <c r="J108" s="1">
        <v>65.939965114000003</v>
      </c>
      <c r="K108" s="1">
        <v>14.299734280999999</v>
      </c>
      <c r="L108" s="1">
        <v>3.3615593300000003E-2</v>
      </c>
      <c r="M108" s="1">
        <v>18.856082938</v>
      </c>
      <c r="N108" s="1">
        <v>8916.6075309999997</v>
      </c>
      <c r="O108" s="1">
        <v>11.807856722</v>
      </c>
      <c r="P108" s="1"/>
      <c r="Q108" s="1">
        <v>416.84011189</v>
      </c>
      <c r="R108" s="1">
        <v>82.616014484000004</v>
      </c>
      <c r="S108" s="1"/>
      <c r="T108" s="1">
        <v>222.22128279</v>
      </c>
      <c r="U108" s="1">
        <v>16.623266996000002</v>
      </c>
      <c r="V108" s="1">
        <v>14.299734280999999</v>
      </c>
      <c r="W108" s="1">
        <v>3.5342307199999999E-2</v>
      </c>
      <c r="X108" s="1">
        <v>18.291745377000002</v>
      </c>
    </row>
    <row r="109" spans="1:24" x14ac:dyDescent="0.3">
      <c r="A109" t="s">
        <v>330</v>
      </c>
      <c r="B109" t="s">
        <v>118</v>
      </c>
      <c r="C109" s="1">
        <v>8974.7874465999994</v>
      </c>
      <c r="D109" s="1">
        <v>4.3079724642999997</v>
      </c>
      <c r="E109" s="1"/>
      <c r="F109" s="1">
        <v>2968.8699514</v>
      </c>
      <c r="G109" s="1">
        <v>672.81939086</v>
      </c>
      <c r="H109" s="1"/>
      <c r="I109" s="1">
        <v>1889.3661471</v>
      </c>
      <c r="J109" s="1"/>
      <c r="K109" s="1">
        <v>63.464224496999996</v>
      </c>
      <c r="L109" s="1">
        <v>122.17673902999999</v>
      </c>
      <c r="M109" s="1">
        <v>64.351745463</v>
      </c>
      <c r="N109" s="1">
        <v>8974.7874465999994</v>
      </c>
      <c r="O109" s="1">
        <v>2.8316936457000002</v>
      </c>
      <c r="P109" s="1"/>
      <c r="Q109" s="1">
        <v>2870.5654021</v>
      </c>
      <c r="R109" s="1">
        <v>489.31197881000003</v>
      </c>
      <c r="S109" s="1"/>
      <c r="T109" s="1">
        <v>972.59481628000003</v>
      </c>
      <c r="U109" s="1"/>
      <c r="V109" s="1">
        <v>63.464224496999996</v>
      </c>
      <c r="W109" s="1">
        <v>128.58334882</v>
      </c>
      <c r="X109" s="1">
        <v>62.548696376000002</v>
      </c>
    </row>
    <row r="110" spans="1:24" x14ac:dyDescent="0.3">
      <c r="A110" t="s">
        <v>237</v>
      </c>
      <c r="B110" t="s">
        <v>119</v>
      </c>
      <c r="C110" s="1">
        <v>8065.7112370000004</v>
      </c>
      <c r="D110" s="1">
        <v>2.7161003544</v>
      </c>
      <c r="E110" s="1"/>
      <c r="F110" s="1">
        <v>1043.4729454999999</v>
      </c>
      <c r="G110" s="1">
        <v>390.70799097999998</v>
      </c>
      <c r="H110" s="1"/>
      <c r="I110" s="1">
        <v>1282.3883025</v>
      </c>
      <c r="J110" s="1"/>
      <c r="K110" s="1">
        <v>37.268200290000003</v>
      </c>
      <c r="L110" s="1">
        <v>398.28852042</v>
      </c>
      <c r="M110" s="1">
        <v>16.781971615</v>
      </c>
      <c r="N110" s="1">
        <v>8065.7112370000004</v>
      </c>
      <c r="O110" s="1">
        <v>1.971764855</v>
      </c>
      <c r="P110" s="1"/>
      <c r="Q110" s="1">
        <v>997.45259379000004</v>
      </c>
      <c r="R110" s="1">
        <v>276.08546855999998</v>
      </c>
      <c r="S110" s="1"/>
      <c r="T110" s="1">
        <v>683.02125350999995</v>
      </c>
      <c r="U110" s="1"/>
      <c r="V110" s="1">
        <v>37.268200290000003</v>
      </c>
      <c r="W110" s="1">
        <v>398.16704100999999</v>
      </c>
      <c r="X110" s="1">
        <v>16.373569228000001</v>
      </c>
    </row>
    <row r="111" spans="1:24" x14ac:dyDescent="0.3">
      <c r="A111" t="s">
        <v>213</v>
      </c>
      <c r="B111" t="s">
        <v>120</v>
      </c>
      <c r="C111" s="1">
        <v>5760.6281619000001</v>
      </c>
      <c r="D111" s="1">
        <v>1.2479086404999999</v>
      </c>
      <c r="E111" s="1"/>
      <c r="F111" s="1">
        <v>472.46718552999999</v>
      </c>
      <c r="G111" s="1">
        <v>132.79777343999999</v>
      </c>
      <c r="H111" s="1"/>
      <c r="I111" s="1">
        <v>534.66872572</v>
      </c>
      <c r="J111" s="1"/>
      <c r="K111" s="1">
        <v>13.367860315</v>
      </c>
      <c r="L111" s="1"/>
      <c r="M111" s="1">
        <v>14.462403132</v>
      </c>
      <c r="N111" s="1">
        <v>5760.6281619000001</v>
      </c>
      <c r="O111" s="1">
        <v>1.005979486</v>
      </c>
      <c r="P111" s="1"/>
      <c r="Q111" s="1">
        <v>445.12677745000002</v>
      </c>
      <c r="R111" s="1">
        <v>102.98078319</v>
      </c>
      <c r="S111" s="1"/>
      <c r="T111" s="1">
        <v>257.60150219000002</v>
      </c>
      <c r="U111" s="1"/>
      <c r="V111" s="1">
        <v>13.367860315</v>
      </c>
      <c r="W111" s="1"/>
      <c r="X111" s="1">
        <v>14.033289436</v>
      </c>
    </row>
    <row r="112" spans="1:24" x14ac:dyDescent="0.3">
      <c r="A112" t="s">
        <v>214</v>
      </c>
      <c r="B112" t="s">
        <v>121</v>
      </c>
      <c r="C112" s="1">
        <v>13288.138402</v>
      </c>
      <c r="D112" s="1"/>
      <c r="E112" s="1"/>
      <c r="F112" s="1">
        <v>230.73031510000001</v>
      </c>
      <c r="G112" s="1">
        <v>84.379497567000001</v>
      </c>
      <c r="H112" s="1"/>
      <c r="I112" s="1">
        <v>198.97346862000001</v>
      </c>
      <c r="J112" s="1"/>
      <c r="K112" s="1">
        <v>123.13000949000001</v>
      </c>
      <c r="L112" s="1">
        <v>1.27820511E-2</v>
      </c>
      <c r="M112" s="1">
        <v>6.8803713905999997</v>
      </c>
      <c r="N112" s="1">
        <v>13288.138402</v>
      </c>
      <c r="O112" s="1"/>
      <c r="P112" s="1"/>
      <c r="Q112" s="1">
        <v>210.95915332000001</v>
      </c>
      <c r="R112" s="1">
        <v>65.507253977999994</v>
      </c>
      <c r="S112" s="1"/>
      <c r="T112" s="1">
        <v>98.597688711999993</v>
      </c>
      <c r="U112" s="1"/>
      <c r="V112" s="1">
        <v>123.13000949000001</v>
      </c>
      <c r="W112" s="1">
        <v>1.21121491E-2</v>
      </c>
      <c r="X112" s="1">
        <v>6.6770975611000001</v>
      </c>
    </row>
    <row r="113" spans="1:24" x14ac:dyDescent="0.3">
      <c r="A113" t="s">
        <v>238</v>
      </c>
      <c r="B113" t="s">
        <v>122</v>
      </c>
      <c r="C113" s="1">
        <v>9477.7810246000008</v>
      </c>
      <c r="D113" s="1">
        <v>16.888529902999998</v>
      </c>
      <c r="E113" s="1"/>
      <c r="F113" s="1">
        <v>1096.3097398</v>
      </c>
      <c r="G113" s="1">
        <v>283.09271625999997</v>
      </c>
      <c r="H113" s="1"/>
      <c r="I113" s="1">
        <v>963.74993974999995</v>
      </c>
      <c r="J113" s="1"/>
      <c r="K113" s="1">
        <v>12.374675105</v>
      </c>
      <c r="L113" s="1">
        <v>6.3397124099999994E-2</v>
      </c>
      <c r="M113" s="1">
        <v>25.294948087000002</v>
      </c>
      <c r="N113" s="1">
        <v>9477.7810246000008</v>
      </c>
      <c r="O113" s="1">
        <v>11.074625902999999</v>
      </c>
      <c r="P113" s="1"/>
      <c r="Q113" s="1">
        <v>1045.5868287000001</v>
      </c>
      <c r="R113" s="1">
        <v>207.98170902000001</v>
      </c>
      <c r="S113" s="1"/>
      <c r="T113" s="1">
        <v>570.75228762999996</v>
      </c>
      <c r="U113" s="1"/>
      <c r="V113" s="1">
        <v>12.374675105</v>
      </c>
      <c r="W113" s="1">
        <v>6.0075662600000003E-2</v>
      </c>
      <c r="X113" s="1">
        <v>24.66314173</v>
      </c>
    </row>
    <row r="114" spans="1:24" x14ac:dyDescent="0.3">
      <c r="A114" t="s">
        <v>331</v>
      </c>
      <c r="B114" t="s">
        <v>123</v>
      </c>
      <c r="C114" s="1">
        <v>5893.0994103000003</v>
      </c>
      <c r="D114" s="1">
        <v>6.5495086449000004</v>
      </c>
      <c r="E114" s="1"/>
      <c r="F114" s="1">
        <v>461.70206595000002</v>
      </c>
      <c r="G114" s="1">
        <v>120.66406984</v>
      </c>
      <c r="H114" s="1"/>
      <c r="I114" s="1">
        <v>414.82003951000002</v>
      </c>
      <c r="J114" s="1"/>
      <c r="K114" s="1">
        <v>36.318623289999998</v>
      </c>
      <c r="L114" s="1">
        <v>156.70931121999999</v>
      </c>
      <c r="M114" s="1">
        <v>6.8819737044</v>
      </c>
      <c r="N114" s="1">
        <v>5893.0994103000003</v>
      </c>
      <c r="O114" s="1">
        <v>4.4431598847</v>
      </c>
      <c r="P114" s="1"/>
      <c r="Q114" s="1">
        <v>440.23696214</v>
      </c>
      <c r="R114" s="1">
        <v>92.556831958000004</v>
      </c>
      <c r="S114" s="1"/>
      <c r="T114" s="1">
        <v>225.89658907</v>
      </c>
      <c r="U114" s="1"/>
      <c r="V114" s="1">
        <v>36.318623289999998</v>
      </c>
      <c r="W114" s="1">
        <v>156.70818499000001</v>
      </c>
      <c r="X114" s="1">
        <v>6.6986453138000002</v>
      </c>
    </row>
    <row r="115" spans="1:24" x14ac:dyDescent="0.3">
      <c r="A115" t="s">
        <v>239</v>
      </c>
      <c r="B115" t="s">
        <v>124</v>
      </c>
      <c r="C115" s="1">
        <v>7979.16039</v>
      </c>
      <c r="D115" s="1">
        <v>0.53101296870000003</v>
      </c>
      <c r="E115" s="1"/>
      <c r="F115" s="1">
        <v>412.30668336000002</v>
      </c>
      <c r="G115" s="1">
        <v>237.78998075999999</v>
      </c>
      <c r="H115" s="1"/>
      <c r="I115" s="1">
        <v>441.41646326</v>
      </c>
      <c r="J115" s="1"/>
      <c r="K115" s="1">
        <v>20.516380375000001</v>
      </c>
      <c r="L115" s="1">
        <v>1.3646035813999999</v>
      </c>
      <c r="M115" s="1">
        <v>5.0972022817999996</v>
      </c>
      <c r="N115" s="1">
        <v>7979.16039</v>
      </c>
      <c r="O115" s="1">
        <v>0.58408207810000001</v>
      </c>
      <c r="P115" s="1"/>
      <c r="Q115" s="1">
        <v>390.23862546999999</v>
      </c>
      <c r="R115" s="1">
        <v>174.4015666</v>
      </c>
      <c r="S115" s="1"/>
      <c r="T115" s="1">
        <v>230.65121353999999</v>
      </c>
      <c r="U115" s="1"/>
      <c r="V115" s="1">
        <v>20.516380375000001</v>
      </c>
      <c r="W115" s="1">
        <v>1.3675406890999999</v>
      </c>
      <c r="X115" s="1">
        <v>4.9829098916000003</v>
      </c>
    </row>
    <row r="116" spans="1:24" x14ac:dyDescent="0.3">
      <c r="A116" t="s">
        <v>332</v>
      </c>
      <c r="B116" t="s">
        <v>125</v>
      </c>
      <c r="C116" s="1">
        <v>11761.613151</v>
      </c>
      <c r="D116" s="1">
        <v>7.3943495537999997</v>
      </c>
      <c r="E116" s="1"/>
      <c r="F116" s="1">
        <v>513.26918589000002</v>
      </c>
      <c r="G116" s="1">
        <v>61.174875245999999</v>
      </c>
      <c r="H116" s="1"/>
      <c r="I116" s="1">
        <v>201.23523402999999</v>
      </c>
      <c r="J116" s="1"/>
      <c r="K116" s="1">
        <v>136.76044708000001</v>
      </c>
      <c r="L116" s="1">
        <v>151.23082778</v>
      </c>
      <c r="M116" s="1">
        <v>5.9727939835999999</v>
      </c>
      <c r="N116" s="1">
        <v>11761.613151</v>
      </c>
      <c r="O116" s="1">
        <v>4.8488428490000004</v>
      </c>
      <c r="P116" s="1"/>
      <c r="Q116" s="1">
        <v>506.01918991000002</v>
      </c>
      <c r="R116" s="1">
        <v>45.703367559999997</v>
      </c>
      <c r="S116" s="1"/>
      <c r="T116" s="1">
        <v>107.68667658</v>
      </c>
      <c r="U116" s="1"/>
      <c r="V116" s="1">
        <v>136.76044708000001</v>
      </c>
      <c r="W116" s="1">
        <v>151.23016783</v>
      </c>
      <c r="X116" s="1">
        <v>5.8094679718000002</v>
      </c>
    </row>
    <row r="117" spans="1:24" x14ac:dyDescent="0.3">
      <c r="A117" t="s">
        <v>240</v>
      </c>
      <c r="B117" t="s">
        <v>126</v>
      </c>
      <c r="C117" s="1">
        <v>7417.1103890000004</v>
      </c>
      <c r="D117" s="1"/>
      <c r="E117" s="1"/>
      <c r="F117" s="1">
        <v>280.34449764999999</v>
      </c>
      <c r="G117" s="1">
        <v>212.22656272</v>
      </c>
      <c r="H117" s="1"/>
      <c r="I117" s="1">
        <v>252.10721838000001</v>
      </c>
      <c r="J117" s="1"/>
      <c r="K117" s="1">
        <v>75.636153882000002</v>
      </c>
      <c r="L117" s="1">
        <v>0.50639439590000002</v>
      </c>
      <c r="M117" s="1">
        <v>3.1780769930999999</v>
      </c>
      <c r="N117" s="1">
        <v>7417.1103890000004</v>
      </c>
      <c r="O117" s="1"/>
      <c r="P117" s="1"/>
      <c r="Q117" s="1">
        <v>273.55081840999998</v>
      </c>
      <c r="R117" s="1">
        <v>155.45496761999999</v>
      </c>
      <c r="S117" s="1"/>
      <c r="T117" s="1">
        <v>129.96751384000001</v>
      </c>
      <c r="U117" s="1"/>
      <c r="V117" s="1">
        <v>75.636153882000002</v>
      </c>
      <c r="W117" s="1">
        <v>0.47985835300000002</v>
      </c>
      <c r="X117" s="1">
        <v>3.1069425894</v>
      </c>
    </row>
    <row r="118" spans="1:24" x14ac:dyDescent="0.3">
      <c r="A118" t="s">
        <v>245</v>
      </c>
      <c r="B118" t="s">
        <v>127</v>
      </c>
      <c r="C118" s="1">
        <v>9465.2353958000003</v>
      </c>
      <c r="D118" s="1">
        <v>14.659345668</v>
      </c>
      <c r="E118" s="1"/>
      <c r="F118" s="1">
        <v>869.38776413000005</v>
      </c>
      <c r="G118" s="1">
        <v>97.939038233999995</v>
      </c>
      <c r="H118" s="1"/>
      <c r="I118" s="1">
        <v>537.21788638999999</v>
      </c>
      <c r="J118" s="1">
        <v>0</v>
      </c>
      <c r="K118" s="1">
        <v>32.642040190000003</v>
      </c>
      <c r="L118" s="1">
        <v>279.79844012000001</v>
      </c>
      <c r="M118" s="1">
        <v>19.426708864999998</v>
      </c>
      <c r="N118" s="1">
        <v>9465.2353958000003</v>
      </c>
      <c r="O118" s="1">
        <v>9.6128314510999999</v>
      </c>
      <c r="P118" s="1"/>
      <c r="Q118" s="1">
        <v>843.53725931999998</v>
      </c>
      <c r="R118" s="1">
        <v>67.991803986999997</v>
      </c>
      <c r="S118" s="1"/>
      <c r="T118" s="1">
        <v>263.72437996999997</v>
      </c>
      <c r="U118" s="1">
        <v>1.1569870699</v>
      </c>
      <c r="V118" s="1">
        <v>32.642040190000003</v>
      </c>
      <c r="W118" s="1">
        <v>279.73245875999999</v>
      </c>
      <c r="X118" s="1">
        <v>18.848928795999999</v>
      </c>
    </row>
    <row r="119" spans="1:24" x14ac:dyDescent="0.3">
      <c r="A119" t="s">
        <v>333</v>
      </c>
      <c r="B119" t="s">
        <v>128</v>
      </c>
      <c r="C119" s="1">
        <v>7851.2090040000003</v>
      </c>
      <c r="D119" s="1"/>
      <c r="E119" s="1"/>
      <c r="F119" s="1">
        <v>263.62960134999997</v>
      </c>
      <c r="G119" s="1">
        <v>64.988056349999994</v>
      </c>
      <c r="H119" s="1"/>
      <c r="I119" s="1">
        <v>127.40182546</v>
      </c>
      <c r="J119" s="1"/>
      <c r="K119" s="1">
        <v>127.46242667999999</v>
      </c>
      <c r="L119" s="1">
        <v>25.103678081000002</v>
      </c>
      <c r="M119" s="1">
        <v>4.0101326609000001</v>
      </c>
      <c r="N119" s="1">
        <v>7851.2090040000003</v>
      </c>
      <c r="O119" s="1"/>
      <c r="P119" s="1"/>
      <c r="Q119" s="1">
        <v>259.27906227</v>
      </c>
      <c r="R119" s="1">
        <v>44.532894061999997</v>
      </c>
      <c r="S119" s="1"/>
      <c r="T119" s="1">
        <v>60.736000363000002</v>
      </c>
      <c r="U119" s="1"/>
      <c r="V119" s="1">
        <v>127.46242667999999</v>
      </c>
      <c r="W119" s="1">
        <v>25.158008455000001</v>
      </c>
      <c r="X119" s="1">
        <v>3.8968346611000002</v>
      </c>
    </row>
    <row r="120" spans="1:24" x14ac:dyDescent="0.3">
      <c r="A120" t="s">
        <v>334</v>
      </c>
      <c r="B120" t="s">
        <v>129</v>
      </c>
      <c r="C120" s="1">
        <v>12294.764724000001</v>
      </c>
      <c r="D120" s="1">
        <v>0.24361899719999999</v>
      </c>
      <c r="E120" s="1"/>
      <c r="F120" s="1">
        <v>461.26255615000002</v>
      </c>
      <c r="G120" s="1">
        <v>296.16755524000001</v>
      </c>
      <c r="H120" s="1"/>
      <c r="I120" s="1">
        <v>354.70118189999999</v>
      </c>
      <c r="J120" s="1">
        <v>66.954005863999996</v>
      </c>
      <c r="K120" s="1">
        <v>199.59631207999999</v>
      </c>
      <c r="L120" s="1">
        <v>175.94605465999999</v>
      </c>
      <c r="M120" s="1">
        <v>7.4211173883999999</v>
      </c>
      <c r="N120" s="1">
        <v>12294.764724000001</v>
      </c>
      <c r="O120" s="1">
        <v>0.15975049190000001</v>
      </c>
      <c r="P120" s="1"/>
      <c r="Q120" s="1">
        <v>449.24047179000002</v>
      </c>
      <c r="R120" s="1">
        <v>186.02348362999999</v>
      </c>
      <c r="S120" s="1"/>
      <c r="T120" s="1">
        <v>179.27752439</v>
      </c>
      <c r="U120" s="1"/>
      <c r="V120" s="1">
        <v>199.59631207999999</v>
      </c>
      <c r="W120" s="1">
        <v>176.83809047</v>
      </c>
      <c r="X120" s="1">
        <v>7.2174764276000003</v>
      </c>
    </row>
    <row r="121" spans="1:24" x14ac:dyDescent="0.3">
      <c r="A121" t="s">
        <v>335</v>
      </c>
      <c r="B121" t="s">
        <v>130</v>
      </c>
      <c r="C121" s="1">
        <v>8404.9047559999999</v>
      </c>
      <c r="D121" s="1">
        <v>2.4267751300000001E-2</v>
      </c>
      <c r="E121" s="1"/>
      <c r="F121" s="1">
        <v>92.677183374999998</v>
      </c>
      <c r="G121" s="1">
        <v>149.17502549</v>
      </c>
      <c r="H121" s="1"/>
      <c r="I121" s="1">
        <v>48.396644483000003</v>
      </c>
      <c r="J121" s="1"/>
      <c r="K121" s="1">
        <v>49.840428830999997</v>
      </c>
      <c r="L121" s="1"/>
      <c r="M121" s="1">
        <v>1.0318288690999999</v>
      </c>
      <c r="N121" s="1">
        <v>8404.9047559999999</v>
      </c>
      <c r="O121" s="1">
        <v>2.6692675700000001E-2</v>
      </c>
      <c r="P121" s="1"/>
      <c r="Q121" s="1">
        <v>88.87935118</v>
      </c>
      <c r="R121" s="1">
        <v>91.585140738000007</v>
      </c>
      <c r="S121" s="1"/>
      <c r="T121" s="1">
        <v>21.308075475999999</v>
      </c>
      <c r="U121" s="1"/>
      <c r="V121" s="1">
        <v>49.840428830999997</v>
      </c>
      <c r="W121" s="1"/>
      <c r="X121" s="1">
        <v>1.0009708980000001</v>
      </c>
    </row>
    <row r="122" spans="1:24" x14ac:dyDescent="0.3">
      <c r="A122" t="s">
        <v>336</v>
      </c>
      <c r="B122" t="s">
        <v>131</v>
      </c>
      <c r="C122" s="1">
        <v>11284.339432999999</v>
      </c>
      <c r="D122" s="1"/>
      <c r="E122" s="1"/>
      <c r="F122" s="1">
        <v>278.62690200999998</v>
      </c>
      <c r="G122" s="1">
        <v>1025.2807753</v>
      </c>
      <c r="H122" s="1"/>
      <c r="I122" s="1">
        <v>257.09767970000001</v>
      </c>
      <c r="J122" s="1"/>
      <c r="K122" s="1">
        <v>37.535185071999997</v>
      </c>
      <c r="L122" s="1">
        <v>16.590664748999998</v>
      </c>
      <c r="M122" s="1">
        <v>8.6392897601000005</v>
      </c>
      <c r="N122" s="1">
        <v>11284.339432999999</v>
      </c>
      <c r="O122" s="1"/>
      <c r="P122" s="1"/>
      <c r="Q122" s="1">
        <v>249.94845692999999</v>
      </c>
      <c r="R122" s="1">
        <v>743.08263870999997</v>
      </c>
      <c r="S122" s="1"/>
      <c r="T122" s="1">
        <v>125.78961948</v>
      </c>
      <c r="U122" s="1"/>
      <c r="V122" s="1">
        <v>37.535185071999997</v>
      </c>
      <c r="W122" s="1">
        <v>16.589575113999999</v>
      </c>
      <c r="X122" s="1">
        <v>8.3880110704999993</v>
      </c>
    </row>
    <row r="123" spans="1:24" x14ac:dyDescent="0.3">
      <c r="A123" t="s">
        <v>337</v>
      </c>
      <c r="B123" t="s">
        <v>132</v>
      </c>
      <c r="C123" s="1">
        <v>14277.86644</v>
      </c>
      <c r="D123" s="1">
        <v>5.0152118900000001E-2</v>
      </c>
      <c r="E123" s="1"/>
      <c r="F123" s="1">
        <v>266.60139177999997</v>
      </c>
      <c r="G123" s="1">
        <v>48.624051324</v>
      </c>
      <c r="H123" s="1"/>
      <c r="I123" s="1">
        <v>102.8824959</v>
      </c>
      <c r="J123" s="1"/>
      <c r="K123" s="1">
        <v>340.56767614</v>
      </c>
      <c r="L123" s="1">
        <v>0.1505120455</v>
      </c>
      <c r="M123" s="1">
        <v>2.7452408637999999</v>
      </c>
      <c r="N123" s="1">
        <v>14277.86644</v>
      </c>
      <c r="O123" s="1">
        <v>5.5161295700000001E-2</v>
      </c>
      <c r="P123" s="1"/>
      <c r="Q123" s="1">
        <v>257.24381068999998</v>
      </c>
      <c r="R123" s="1">
        <v>33.917449142000002</v>
      </c>
      <c r="S123" s="1"/>
      <c r="T123" s="1">
        <v>47.242635884999999</v>
      </c>
      <c r="U123" s="1"/>
      <c r="V123" s="1">
        <v>340.56767614</v>
      </c>
      <c r="W123" s="1">
        <v>0.1505120455</v>
      </c>
      <c r="X123" s="1">
        <v>2.6690062005000001</v>
      </c>
    </row>
    <row r="124" spans="1:24" x14ac:dyDescent="0.3">
      <c r="A124" t="s">
        <v>338</v>
      </c>
      <c r="B124" t="s">
        <v>133</v>
      </c>
      <c r="C124" s="1">
        <v>11254.827397999999</v>
      </c>
      <c r="D124" s="1">
        <v>7.3239796734000002</v>
      </c>
      <c r="E124" s="1"/>
      <c r="F124" s="1">
        <v>3331.889831</v>
      </c>
      <c r="G124" s="1">
        <v>448.03198421000002</v>
      </c>
      <c r="H124" s="1"/>
      <c r="I124" s="1">
        <v>2796.7997393000001</v>
      </c>
      <c r="J124" s="1"/>
      <c r="K124" s="1">
        <v>104.11926947000001</v>
      </c>
      <c r="L124" s="1">
        <v>1999.1207714</v>
      </c>
      <c r="M124" s="1">
        <v>61.120216659</v>
      </c>
      <c r="N124" s="1">
        <v>11254.827397999999</v>
      </c>
      <c r="O124" s="1">
        <v>4.8026940481000002</v>
      </c>
      <c r="P124" s="1"/>
      <c r="Q124" s="1">
        <v>3245.4932383</v>
      </c>
      <c r="R124" s="1">
        <v>313.19193560000002</v>
      </c>
      <c r="S124" s="1"/>
      <c r="T124" s="1">
        <v>1287.8818793</v>
      </c>
      <c r="U124" s="1"/>
      <c r="V124" s="1">
        <v>104.11926947000001</v>
      </c>
      <c r="W124" s="1">
        <v>2039.0758048</v>
      </c>
      <c r="X124" s="1">
        <v>59.437114514000001</v>
      </c>
    </row>
    <row r="125" spans="1:24" x14ac:dyDescent="0.3">
      <c r="A125" t="s">
        <v>241</v>
      </c>
      <c r="B125" t="s">
        <v>134</v>
      </c>
      <c r="C125" s="1">
        <v>5103.5071680999999</v>
      </c>
      <c r="D125" s="1">
        <v>1.4418382138000001</v>
      </c>
      <c r="E125" s="1"/>
      <c r="F125" s="1">
        <v>813.64891326999998</v>
      </c>
      <c r="G125" s="1">
        <v>260.79230002999998</v>
      </c>
      <c r="H125" s="1"/>
      <c r="I125" s="1">
        <v>717.37921945999994</v>
      </c>
      <c r="J125" s="1"/>
      <c r="K125" s="1">
        <v>4.3022930274000002</v>
      </c>
      <c r="L125" s="1">
        <v>130.72821630000001</v>
      </c>
      <c r="M125" s="1">
        <v>13.760879964000001</v>
      </c>
      <c r="N125" s="1">
        <v>5103.5071680999999</v>
      </c>
      <c r="O125" s="1">
        <v>0.94550725599999996</v>
      </c>
      <c r="P125" s="1"/>
      <c r="Q125" s="1">
        <v>759.89510505999999</v>
      </c>
      <c r="R125" s="1">
        <v>190.61712869999999</v>
      </c>
      <c r="S125" s="1"/>
      <c r="T125" s="1">
        <v>392.57414588</v>
      </c>
      <c r="U125" s="1"/>
      <c r="V125" s="1">
        <v>4.3022930274000002</v>
      </c>
      <c r="W125" s="1">
        <v>130.76359264999999</v>
      </c>
      <c r="X125" s="1">
        <v>13.433013563999999</v>
      </c>
    </row>
    <row r="126" spans="1:24" x14ac:dyDescent="0.3">
      <c r="A126" t="s">
        <v>339</v>
      </c>
      <c r="B126" t="s">
        <v>135</v>
      </c>
      <c r="C126" s="1">
        <v>8968.7985009999993</v>
      </c>
      <c r="D126" s="1">
        <v>2.2356217300000002E-2</v>
      </c>
      <c r="E126" s="1"/>
      <c r="F126" s="1">
        <v>93.673537921999994</v>
      </c>
      <c r="G126" s="1">
        <v>21.653234235999999</v>
      </c>
      <c r="H126" s="1"/>
      <c r="I126" s="1">
        <v>58.555383607000003</v>
      </c>
      <c r="J126" s="1"/>
      <c r="K126" s="1">
        <v>110.72794101</v>
      </c>
      <c r="L126" s="1"/>
      <c r="M126" s="1">
        <v>1.6492829147000001</v>
      </c>
      <c r="N126" s="1">
        <v>8968.7985009999993</v>
      </c>
      <c r="O126" s="1">
        <v>2.45904308E-2</v>
      </c>
      <c r="P126" s="1"/>
      <c r="Q126" s="1">
        <v>91.791116255000006</v>
      </c>
      <c r="R126" s="1">
        <v>16.003845521999999</v>
      </c>
      <c r="S126" s="1"/>
      <c r="T126" s="1">
        <v>28.139668670999999</v>
      </c>
      <c r="U126" s="1"/>
      <c r="V126" s="1">
        <v>110.72794101</v>
      </c>
      <c r="W126" s="1"/>
      <c r="X126" s="1">
        <v>1.6022298451000001</v>
      </c>
    </row>
    <row r="127" spans="1:24" x14ac:dyDescent="0.3">
      <c r="A127" t="s">
        <v>340</v>
      </c>
      <c r="B127" t="s">
        <v>136</v>
      </c>
      <c r="C127" s="1">
        <v>21967.38291</v>
      </c>
      <c r="D127" s="1">
        <v>5.9877968661000001</v>
      </c>
      <c r="E127" s="1"/>
      <c r="F127" s="1">
        <v>620.57976045999999</v>
      </c>
      <c r="G127" s="1">
        <v>152.3415396</v>
      </c>
      <c r="H127" s="1"/>
      <c r="I127" s="1">
        <v>220.40829485</v>
      </c>
      <c r="J127" s="1"/>
      <c r="K127" s="1">
        <v>240.09300271000001</v>
      </c>
      <c r="L127" s="1">
        <v>0.74117274870000005</v>
      </c>
      <c r="M127" s="1">
        <v>4.6880633321999996</v>
      </c>
      <c r="N127" s="1">
        <v>21967.38291</v>
      </c>
      <c r="O127" s="1">
        <v>4.1725034034000004</v>
      </c>
      <c r="P127" s="1"/>
      <c r="Q127" s="1">
        <v>611.49527284999999</v>
      </c>
      <c r="R127" s="1">
        <v>100.76933481</v>
      </c>
      <c r="S127" s="1"/>
      <c r="T127" s="1">
        <v>105.10114928</v>
      </c>
      <c r="U127" s="1"/>
      <c r="V127" s="1">
        <v>240.09300271000001</v>
      </c>
      <c r="W127" s="1">
        <v>0.7398047807</v>
      </c>
      <c r="X127" s="1">
        <v>4.5588890093999996</v>
      </c>
    </row>
    <row r="128" spans="1:24" x14ac:dyDescent="0.3">
      <c r="A128" t="s">
        <v>341</v>
      </c>
      <c r="B128" t="s">
        <v>137</v>
      </c>
      <c r="C128" s="1">
        <v>9052.01577</v>
      </c>
      <c r="D128" s="1">
        <v>1.4330268908999999</v>
      </c>
      <c r="E128" s="1"/>
      <c r="F128" s="1">
        <v>457.78264146999999</v>
      </c>
      <c r="G128" s="1">
        <v>641.84083356999997</v>
      </c>
      <c r="H128" s="1"/>
      <c r="I128" s="1">
        <v>139.93650364999999</v>
      </c>
      <c r="J128" s="1"/>
      <c r="K128" s="1">
        <v>192.60327377999999</v>
      </c>
      <c r="L128" s="1">
        <v>0.56439502419999998</v>
      </c>
      <c r="M128" s="1">
        <v>3.2657506584</v>
      </c>
      <c r="N128" s="1">
        <v>9052.01577</v>
      </c>
      <c r="O128" s="1">
        <v>0.93971350939999998</v>
      </c>
      <c r="P128" s="1"/>
      <c r="Q128" s="1">
        <v>448.17336133999999</v>
      </c>
      <c r="R128" s="1">
        <v>438.33263964999998</v>
      </c>
      <c r="S128" s="1"/>
      <c r="T128" s="1">
        <v>67.232822577999997</v>
      </c>
      <c r="U128" s="1"/>
      <c r="V128" s="1">
        <v>192.60327377999999</v>
      </c>
      <c r="W128" s="1">
        <v>0.56439502419999998</v>
      </c>
      <c r="X128" s="1">
        <v>3.1757833749</v>
      </c>
    </row>
    <row r="129" spans="1:24" x14ac:dyDescent="0.3">
      <c r="A129" t="s">
        <v>242</v>
      </c>
      <c r="B129" t="s">
        <v>138</v>
      </c>
      <c r="C129" s="1">
        <v>5978.8344368999997</v>
      </c>
      <c r="D129" s="1">
        <v>0.228655842</v>
      </c>
      <c r="E129" s="1"/>
      <c r="F129" s="1">
        <v>818.08861896999997</v>
      </c>
      <c r="G129" s="1">
        <v>131.44659920999999</v>
      </c>
      <c r="H129" s="1"/>
      <c r="I129" s="1">
        <v>804.59622720000004</v>
      </c>
      <c r="J129" s="1"/>
      <c r="K129" s="1">
        <v>30.213222853000001</v>
      </c>
      <c r="L129" s="1">
        <v>45.821816828999999</v>
      </c>
      <c r="M129" s="1">
        <v>10.583695781999999</v>
      </c>
      <c r="N129" s="1">
        <v>5978.8344368999997</v>
      </c>
      <c r="O129" s="1">
        <v>0.14994135710000001</v>
      </c>
      <c r="P129" s="1"/>
      <c r="Q129" s="1">
        <v>782.58773713000005</v>
      </c>
      <c r="R129" s="1">
        <v>90.255173420999995</v>
      </c>
      <c r="S129" s="1"/>
      <c r="T129" s="1">
        <v>396.49664996000001</v>
      </c>
      <c r="U129" s="1"/>
      <c r="V129" s="1">
        <v>30.213222853000001</v>
      </c>
      <c r="W129" s="1">
        <v>45.009405028000003</v>
      </c>
      <c r="X129" s="1">
        <v>10.331423846</v>
      </c>
    </row>
    <row r="130" spans="1:24" x14ac:dyDescent="0.3">
      <c r="A130" t="s">
        <v>342</v>
      </c>
      <c r="B130" t="s">
        <v>139</v>
      </c>
      <c r="C130" s="1">
        <v>6698.9411822000002</v>
      </c>
      <c r="D130" s="1">
        <v>4.2966263772</v>
      </c>
      <c r="E130" s="1"/>
      <c r="F130" s="1">
        <v>416.44553826999999</v>
      </c>
      <c r="G130" s="1">
        <v>270.17958763000001</v>
      </c>
      <c r="H130" s="1"/>
      <c r="I130" s="1">
        <v>351.94160842000002</v>
      </c>
      <c r="J130" s="1"/>
      <c r="K130" s="1">
        <v>37.780686916000001</v>
      </c>
      <c r="L130" s="1">
        <v>1.9566325500999999</v>
      </c>
      <c r="M130" s="1">
        <v>13.135886923999999</v>
      </c>
      <c r="N130" s="1">
        <v>6698.9411822000002</v>
      </c>
      <c r="O130" s="1">
        <v>2.9810837922000002</v>
      </c>
      <c r="P130" s="1"/>
      <c r="Q130" s="1">
        <v>398.88398599999999</v>
      </c>
      <c r="R130" s="1">
        <v>186.29772141000001</v>
      </c>
      <c r="S130" s="1"/>
      <c r="T130" s="1">
        <v>165.21127186999999</v>
      </c>
      <c r="U130" s="1"/>
      <c r="V130" s="1">
        <v>37.780686916000001</v>
      </c>
      <c r="W130" s="1">
        <v>1.9566325500999999</v>
      </c>
      <c r="X130" s="1">
        <v>12.743658626</v>
      </c>
    </row>
    <row r="131" spans="1:24" x14ac:dyDescent="0.3">
      <c r="A131" t="s">
        <v>343</v>
      </c>
      <c r="B131" t="s">
        <v>140</v>
      </c>
      <c r="C131" s="1">
        <v>17550.067282</v>
      </c>
      <c r="D131" s="1">
        <v>0.92889046890000004</v>
      </c>
      <c r="E131" s="1"/>
      <c r="F131" s="1">
        <v>224.51213688000001</v>
      </c>
      <c r="G131" s="1">
        <v>99.169484503999996</v>
      </c>
      <c r="H131" s="1"/>
      <c r="I131" s="1">
        <v>82.483685578000006</v>
      </c>
      <c r="J131" s="1"/>
      <c r="K131" s="1">
        <v>235.54893250000001</v>
      </c>
      <c r="L131" s="1">
        <v>6.5042036999999999E-3</v>
      </c>
      <c r="M131" s="1">
        <v>1.6453202269</v>
      </c>
      <c r="N131" s="1">
        <v>17550.067282</v>
      </c>
      <c r="O131" s="1">
        <v>1.0217111174</v>
      </c>
      <c r="P131" s="1"/>
      <c r="Q131" s="1">
        <v>211.84819855000001</v>
      </c>
      <c r="R131" s="1">
        <v>66.680242398000004</v>
      </c>
      <c r="S131" s="1"/>
      <c r="T131" s="1">
        <v>37.344150241999998</v>
      </c>
      <c r="U131" s="1"/>
      <c r="V131" s="1">
        <v>235.54893250000001</v>
      </c>
      <c r="W131" s="1">
        <v>6.1636017000000001E-3</v>
      </c>
      <c r="X131" s="1">
        <v>1.5983126926</v>
      </c>
    </row>
    <row r="132" spans="1:24" x14ac:dyDescent="0.3">
      <c r="A132" t="s">
        <v>344</v>
      </c>
      <c r="B132" t="s">
        <v>141</v>
      </c>
      <c r="C132" s="1">
        <v>12573.784455999999</v>
      </c>
      <c r="D132" s="1">
        <v>2.6695492099</v>
      </c>
      <c r="E132" s="1"/>
      <c r="F132" s="1">
        <v>807.84844525000005</v>
      </c>
      <c r="G132" s="1">
        <v>189.89511752999999</v>
      </c>
      <c r="H132" s="1"/>
      <c r="I132" s="1">
        <v>397.30935024000001</v>
      </c>
      <c r="J132" s="1"/>
      <c r="K132" s="1">
        <v>378.85194338999997</v>
      </c>
      <c r="L132" s="1">
        <v>6.7128110583999998</v>
      </c>
      <c r="M132" s="1">
        <v>10.076095865999999</v>
      </c>
      <c r="N132" s="1">
        <v>12573.784455999999</v>
      </c>
      <c r="O132" s="1">
        <v>2.2252412683</v>
      </c>
      <c r="P132" s="1"/>
      <c r="Q132" s="1">
        <v>789.10701037000001</v>
      </c>
      <c r="R132" s="1">
        <v>124.47639103</v>
      </c>
      <c r="S132" s="1"/>
      <c r="T132" s="1">
        <v>184.57548258</v>
      </c>
      <c r="U132" s="1"/>
      <c r="V132" s="1">
        <v>378.85194338999997</v>
      </c>
      <c r="W132" s="1">
        <v>6.7049650292000003</v>
      </c>
      <c r="X132" s="1">
        <v>9.8002514173000002</v>
      </c>
    </row>
    <row r="133" spans="1:24" x14ac:dyDescent="0.3">
      <c r="A133" t="s">
        <v>345</v>
      </c>
      <c r="B133" t="s">
        <v>142</v>
      </c>
      <c r="C133" s="1">
        <v>14800.884266999999</v>
      </c>
      <c r="D133" s="1">
        <v>22.769987379</v>
      </c>
      <c r="E133" s="1"/>
      <c r="F133" s="1">
        <v>219.19092898</v>
      </c>
      <c r="G133" s="1">
        <v>41.773664687999997</v>
      </c>
      <c r="H133" s="1"/>
      <c r="I133" s="1">
        <v>112.40468894</v>
      </c>
      <c r="J133" s="1">
        <v>19.79999763</v>
      </c>
      <c r="K133" s="1">
        <v>169.68459927000001</v>
      </c>
      <c r="L133" s="1">
        <v>6.9581617900000003E-2</v>
      </c>
      <c r="M133" s="1">
        <v>3.4253072196000001</v>
      </c>
      <c r="N133" s="1">
        <v>14800.884266999999</v>
      </c>
      <c r="O133" s="1">
        <v>14.931410352</v>
      </c>
      <c r="P133" s="1"/>
      <c r="Q133" s="1">
        <v>215.76604904000001</v>
      </c>
      <c r="R133" s="1">
        <v>29.403378031999999</v>
      </c>
      <c r="S133" s="1"/>
      <c r="T133" s="1">
        <v>51.738536971999999</v>
      </c>
      <c r="U133" s="1"/>
      <c r="V133" s="1">
        <v>169.68459927000001</v>
      </c>
      <c r="W133" s="1">
        <v>6.9237597600000006E-2</v>
      </c>
      <c r="X133" s="1">
        <v>3.3252098480000001</v>
      </c>
    </row>
    <row r="134" spans="1:24" x14ac:dyDescent="0.3">
      <c r="A134" t="s">
        <v>346</v>
      </c>
      <c r="B134" t="s">
        <v>143</v>
      </c>
      <c r="C134" s="1">
        <v>8860.5605221000005</v>
      </c>
      <c r="D134" s="1">
        <v>2.0436636408000002</v>
      </c>
      <c r="E134" s="1"/>
      <c r="F134" s="1">
        <v>57.173562273000002</v>
      </c>
      <c r="G134" s="1">
        <v>5.4321859377999999</v>
      </c>
      <c r="H134" s="1"/>
      <c r="I134" s="1">
        <v>93.755666105000003</v>
      </c>
      <c r="J134" s="1"/>
      <c r="K134" s="1">
        <v>27.424697743999999</v>
      </c>
      <c r="L134" s="1"/>
      <c r="M134" s="1">
        <v>0.89950058909999997</v>
      </c>
      <c r="N134" s="1">
        <v>8860.5605221000005</v>
      </c>
      <c r="O134" s="1">
        <v>1.4516956298999999</v>
      </c>
      <c r="P134" s="1"/>
      <c r="Q134" s="1">
        <v>54.915627121</v>
      </c>
      <c r="R134" s="1">
        <v>4.8398087490000004</v>
      </c>
      <c r="S134" s="1"/>
      <c r="T134" s="1">
        <v>40.811581445000002</v>
      </c>
      <c r="U134" s="1"/>
      <c r="V134" s="1">
        <v>27.424697743999999</v>
      </c>
      <c r="W134" s="1"/>
      <c r="X134" s="1">
        <v>0.87753015899999998</v>
      </c>
    </row>
    <row r="135" spans="1:24" x14ac:dyDescent="0.3">
      <c r="A135" t="s">
        <v>347</v>
      </c>
      <c r="B135" t="s">
        <v>144</v>
      </c>
      <c r="C135" s="1">
        <v>13970.033670000001</v>
      </c>
      <c r="D135" s="1">
        <v>0.1781255202</v>
      </c>
      <c r="E135" s="1"/>
      <c r="F135" s="1">
        <v>720.65495450000003</v>
      </c>
      <c r="G135" s="1">
        <v>126.79546001999999</v>
      </c>
      <c r="H135" s="1"/>
      <c r="I135" s="1">
        <v>281.69517757</v>
      </c>
      <c r="J135" s="1"/>
      <c r="K135" s="1">
        <v>104.80683444</v>
      </c>
      <c r="L135" s="1">
        <v>0.48488797760000002</v>
      </c>
      <c r="M135" s="1">
        <v>6.5589869188999996</v>
      </c>
      <c r="N135" s="1">
        <v>13970.033670000001</v>
      </c>
      <c r="O135" s="1">
        <v>0.19592117370000001</v>
      </c>
      <c r="P135" s="1"/>
      <c r="Q135" s="1">
        <v>710.07006101000002</v>
      </c>
      <c r="R135" s="1">
        <v>86.381405336</v>
      </c>
      <c r="S135" s="1"/>
      <c r="T135" s="1">
        <v>135.99205558</v>
      </c>
      <c r="U135" s="1"/>
      <c r="V135" s="1">
        <v>104.80683444</v>
      </c>
      <c r="W135" s="1">
        <v>0.48454615099999998</v>
      </c>
      <c r="X135" s="1">
        <v>6.3821296416999997</v>
      </c>
    </row>
    <row r="136" spans="1:24" x14ac:dyDescent="0.3">
      <c r="A136" t="s">
        <v>348</v>
      </c>
      <c r="B136" t="s">
        <v>145</v>
      </c>
      <c r="C136" s="1">
        <v>11996.506062</v>
      </c>
      <c r="D136" s="1">
        <v>17.964114816999999</v>
      </c>
      <c r="E136" s="1"/>
      <c r="F136" s="1">
        <v>314.29632445999999</v>
      </c>
      <c r="G136" s="1">
        <v>56.108405232000003</v>
      </c>
      <c r="H136" s="1"/>
      <c r="I136" s="1">
        <v>132.08659641</v>
      </c>
      <c r="J136" s="1"/>
      <c r="K136" s="1">
        <v>167.68199393</v>
      </c>
      <c r="L136" s="1">
        <v>4.5790558706000004</v>
      </c>
      <c r="M136" s="1">
        <v>4.4500066722999998</v>
      </c>
      <c r="N136" s="1">
        <v>11996.506062</v>
      </c>
      <c r="O136" s="1">
        <v>11.779934082</v>
      </c>
      <c r="P136" s="1"/>
      <c r="Q136" s="1">
        <v>308.20897181999999</v>
      </c>
      <c r="R136" s="1">
        <v>38.022096044000001</v>
      </c>
      <c r="S136" s="1"/>
      <c r="T136" s="1">
        <v>61.394736444000003</v>
      </c>
      <c r="U136" s="1"/>
      <c r="V136" s="1">
        <v>167.68199393</v>
      </c>
      <c r="W136" s="1">
        <v>4.5790558706000004</v>
      </c>
      <c r="X136" s="1">
        <v>4.3220753759999999</v>
      </c>
    </row>
    <row r="137" spans="1:24" x14ac:dyDescent="0.3">
      <c r="A137" t="s">
        <v>349</v>
      </c>
      <c r="B137" t="s">
        <v>146</v>
      </c>
      <c r="C137" s="1">
        <v>15478.001297999999</v>
      </c>
      <c r="D137" s="1">
        <v>2.4263325562000002</v>
      </c>
      <c r="E137" s="1"/>
      <c r="F137" s="1">
        <v>394.25558821999999</v>
      </c>
      <c r="G137" s="1">
        <v>102.67329365000001</v>
      </c>
      <c r="H137" s="1"/>
      <c r="I137" s="1">
        <v>145.75580901000001</v>
      </c>
      <c r="J137" s="1"/>
      <c r="K137" s="1">
        <v>159.44447855999999</v>
      </c>
      <c r="L137" s="1"/>
      <c r="M137" s="1">
        <v>4.7407514465</v>
      </c>
      <c r="N137" s="1">
        <v>15478.001297999999</v>
      </c>
      <c r="O137" s="1">
        <v>1.839715714</v>
      </c>
      <c r="P137" s="1"/>
      <c r="Q137" s="1">
        <v>387.25847804</v>
      </c>
      <c r="R137" s="1">
        <v>71.689384966000006</v>
      </c>
      <c r="S137" s="1"/>
      <c r="T137" s="1">
        <v>69.696044237999999</v>
      </c>
      <c r="U137" s="1"/>
      <c r="V137" s="1">
        <v>159.44447855999999</v>
      </c>
      <c r="W137" s="1"/>
      <c r="X137" s="1">
        <v>4.6081425916000001</v>
      </c>
    </row>
    <row r="138" spans="1:24" x14ac:dyDescent="0.3">
      <c r="A138" t="s">
        <v>350</v>
      </c>
      <c r="B138" t="s">
        <v>147</v>
      </c>
      <c r="C138" s="1">
        <v>10179.908473</v>
      </c>
      <c r="D138" s="1">
        <v>2.68656834E-2</v>
      </c>
      <c r="E138" s="1"/>
      <c r="F138" s="1">
        <v>485.42582879999998</v>
      </c>
      <c r="G138" s="1">
        <v>63.618407601999998</v>
      </c>
      <c r="H138" s="1"/>
      <c r="I138" s="1">
        <v>168.95683753</v>
      </c>
      <c r="J138" s="1"/>
      <c r="K138" s="1">
        <v>602.30158358999995</v>
      </c>
      <c r="L138" s="1">
        <v>154.23386783999999</v>
      </c>
      <c r="M138" s="1">
        <v>2.8627038686000001</v>
      </c>
      <c r="N138" s="1">
        <v>10179.908473</v>
      </c>
      <c r="O138" s="1">
        <v>2.95501193E-2</v>
      </c>
      <c r="P138" s="1"/>
      <c r="Q138" s="1">
        <v>480.29046655000002</v>
      </c>
      <c r="R138" s="1">
        <v>42.054432888999997</v>
      </c>
      <c r="S138" s="1"/>
      <c r="T138" s="1">
        <v>76.873921502000002</v>
      </c>
      <c r="U138" s="1"/>
      <c r="V138" s="1">
        <v>602.30158358999995</v>
      </c>
      <c r="W138" s="1">
        <v>154.25264318000001</v>
      </c>
      <c r="X138" s="1">
        <v>2.7860836445000001</v>
      </c>
    </row>
    <row r="139" spans="1:24" x14ac:dyDescent="0.3">
      <c r="A139" t="s">
        <v>351</v>
      </c>
      <c r="B139" t="s">
        <v>148</v>
      </c>
      <c r="C139" s="1">
        <v>18695.296703</v>
      </c>
      <c r="D139" s="1">
        <v>3.2299332551000002</v>
      </c>
      <c r="E139" s="1"/>
      <c r="F139" s="1">
        <v>2464.8183264999998</v>
      </c>
      <c r="G139" s="1">
        <v>661.59791255000005</v>
      </c>
      <c r="H139" s="1"/>
      <c r="I139" s="1">
        <v>534.56073067</v>
      </c>
      <c r="J139" s="1"/>
      <c r="K139" s="1">
        <v>2489.1818075000001</v>
      </c>
      <c r="L139" s="1">
        <v>322.16947535999998</v>
      </c>
      <c r="M139" s="1">
        <v>15.058573149000001</v>
      </c>
      <c r="N139" s="1">
        <v>18695.296703</v>
      </c>
      <c r="O139" s="1">
        <v>2.3708896200999998</v>
      </c>
      <c r="P139" s="1"/>
      <c r="Q139" s="1">
        <v>2429.7547018999999</v>
      </c>
      <c r="R139" s="1">
        <v>482.07670552000002</v>
      </c>
      <c r="S139" s="1"/>
      <c r="T139" s="1">
        <v>278.76034090000002</v>
      </c>
      <c r="U139" s="1"/>
      <c r="V139" s="1">
        <v>2489.1818075000001</v>
      </c>
      <c r="W139" s="1">
        <v>322.45420041</v>
      </c>
      <c r="X139" s="1">
        <v>14.643032085</v>
      </c>
    </row>
    <row r="140" spans="1:24" x14ac:dyDescent="0.3">
      <c r="A140" t="s">
        <v>352</v>
      </c>
      <c r="B140" t="s">
        <v>149</v>
      </c>
      <c r="C140" s="1">
        <v>7245.7159060000004</v>
      </c>
      <c r="D140" s="1">
        <v>8.1311209951999999</v>
      </c>
      <c r="E140" s="1"/>
      <c r="F140" s="1">
        <v>935.72157311000001</v>
      </c>
      <c r="G140" s="1">
        <v>326.76791932999998</v>
      </c>
      <c r="H140" s="1"/>
      <c r="I140" s="1">
        <v>600.33277444999999</v>
      </c>
      <c r="J140" s="1"/>
      <c r="K140" s="1">
        <v>104.48086544</v>
      </c>
      <c r="L140" s="1">
        <v>38.145901000999999</v>
      </c>
      <c r="M140" s="1">
        <v>11.636965639</v>
      </c>
      <c r="N140" s="1">
        <v>7245.7159060000004</v>
      </c>
      <c r="O140" s="1">
        <v>5.6052084194000003</v>
      </c>
      <c r="P140" s="1"/>
      <c r="Q140" s="1">
        <v>895.29269047000003</v>
      </c>
      <c r="R140" s="1">
        <v>232.07449858999999</v>
      </c>
      <c r="S140" s="1"/>
      <c r="T140" s="1">
        <v>327.97289638000001</v>
      </c>
      <c r="U140" s="1"/>
      <c r="V140" s="1">
        <v>104.48086544</v>
      </c>
      <c r="W140" s="1">
        <v>37.777925670999998</v>
      </c>
      <c r="X140" s="1">
        <v>11.320912301</v>
      </c>
    </row>
    <row r="141" spans="1:24" x14ac:dyDescent="0.3">
      <c r="A141" t="s">
        <v>353</v>
      </c>
      <c r="B141" t="s">
        <v>150</v>
      </c>
      <c r="C141" s="1">
        <v>11439.779511000001</v>
      </c>
      <c r="D141" s="1">
        <v>0.55945865510000004</v>
      </c>
      <c r="E141" s="1"/>
      <c r="F141" s="1">
        <v>616.71446462999995</v>
      </c>
      <c r="G141" s="1">
        <v>82.943944399000003</v>
      </c>
      <c r="H141" s="1"/>
      <c r="I141" s="1">
        <v>295.23406573</v>
      </c>
      <c r="J141" s="1"/>
      <c r="K141" s="1">
        <v>77.344556400000002</v>
      </c>
      <c r="L141" s="1">
        <v>1.5588559114</v>
      </c>
      <c r="M141" s="1">
        <v>8.4703051471999995</v>
      </c>
      <c r="N141" s="1">
        <v>11439.779511000001</v>
      </c>
      <c r="O141" s="1">
        <v>0.6153844034</v>
      </c>
      <c r="P141" s="1"/>
      <c r="Q141" s="1">
        <v>602.93878999000003</v>
      </c>
      <c r="R141" s="1">
        <v>56.455763046999998</v>
      </c>
      <c r="S141" s="1"/>
      <c r="T141" s="1">
        <v>154.52116826</v>
      </c>
      <c r="U141" s="1"/>
      <c r="V141" s="1">
        <v>77.344556400000002</v>
      </c>
      <c r="W141" s="1">
        <v>1.5588559114</v>
      </c>
      <c r="X141" s="1">
        <v>8.2368854071000008</v>
      </c>
    </row>
    <row r="142" spans="1:24" x14ac:dyDescent="0.3">
      <c r="A142" t="s">
        <v>354</v>
      </c>
      <c r="B142" t="s">
        <v>151</v>
      </c>
      <c r="C142" s="1">
        <v>5740.4907869999997</v>
      </c>
      <c r="D142" s="1"/>
      <c r="E142" s="1"/>
      <c r="F142" s="1">
        <v>144.90957412</v>
      </c>
      <c r="G142" s="1">
        <v>406.72613182999999</v>
      </c>
      <c r="H142" s="1"/>
      <c r="I142" s="1">
        <v>174.01634336000001</v>
      </c>
      <c r="J142" s="1"/>
      <c r="K142" s="1">
        <v>0.77708277800000003</v>
      </c>
      <c r="L142" s="1"/>
      <c r="M142" s="1">
        <v>4.8968113924000001</v>
      </c>
      <c r="N142" s="1">
        <v>5740.4907869999997</v>
      </c>
      <c r="O142" s="1"/>
      <c r="P142" s="1"/>
      <c r="Q142" s="1">
        <v>134.31474892</v>
      </c>
      <c r="R142" s="1">
        <v>288.7983074</v>
      </c>
      <c r="S142" s="1"/>
      <c r="T142" s="1">
        <v>88.713175276000001</v>
      </c>
      <c r="U142" s="1"/>
      <c r="V142" s="1">
        <v>0.77708277800000003</v>
      </c>
      <c r="W142" s="1"/>
      <c r="X142" s="1">
        <v>4.7560446501999998</v>
      </c>
    </row>
    <row r="143" spans="1:24" x14ac:dyDescent="0.3">
      <c r="A143" t="s">
        <v>355</v>
      </c>
      <c r="B143" t="s">
        <v>152</v>
      </c>
      <c r="C143" s="1">
        <v>9601.5648490000003</v>
      </c>
      <c r="D143" s="1">
        <v>0.1829496189</v>
      </c>
      <c r="E143" s="1"/>
      <c r="F143" s="1">
        <v>248.05476677999999</v>
      </c>
      <c r="G143" s="1">
        <v>37.026769733000002</v>
      </c>
      <c r="H143" s="1"/>
      <c r="I143" s="1">
        <v>134.10044185000001</v>
      </c>
      <c r="J143" s="1"/>
      <c r="K143" s="1">
        <v>91.222243071999998</v>
      </c>
      <c r="L143" s="1">
        <v>5.2588876600000001E-2</v>
      </c>
      <c r="M143" s="1">
        <v>2.2436148239000002</v>
      </c>
      <c r="N143" s="1">
        <v>9601.5648490000003</v>
      </c>
      <c r="O143" s="1">
        <v>0.2012280847</v>
      </c>
      <c r="P143" s="1"/>
      <c r="Q143" s="1">
        <v>243.71040923000001</v>
      </c>
      <c r="R143" s="1">
        <v>24.489580185000001</v>
      </c>
      <c r="S143" s="1"/>
      <c r="T143" s="1">
        <v>61.103249636000001</v>
      </c>
      <c r="U143" s="1"/>
      <c r="V143" s="1">
        <v>91.222243071999998</v>
      </c>
      <c r="W143" s="1">
        <v>4.9832691200000001E-2</v>
      </c>
      <c r="X143" s="1">
        <v>2.1833834499</v>
      </c>
    </row>
    <row r="144" spans="1:24" x14ac:dyDescent="0.3">
      <c r="A144" t="s">
        <v>248</v>
      </c>
      <c r="B144" t="s">
        <v>153</v>
      </c>
      <c r="C144" s="1">
        <v>12905.517345</v>
      </c>
      <c r="D144" s="1">
        <v>19.163098485999999</v>
      </c>
      <c r="E144" s="1"/>
      <c r="F144" s="1">
        <v>905.58630786000003</v>
      </c>
      <c r="G144" s="1">
        <v>766.56466487</v>
      </c>
      <c r="H144" s="1"/>
      <c r="I144" s="1">
        <v>995.35520865000001</v>
      </c>
      <c r="J144" s="1"/>
      <c r="K144" s="1">
        <v>108.39380601000001</v>
      </c>
      <c r="L144" s="1">
        <v>479.16807299999999</v>
      </c>
      <c r="M144" s="1">
        <v>28.967629986999999</v>
      </c>
      <c r="N144" s="1">
        <v>12905.517345</v>
      </c>
      <c r="O144" s="1">
        <v>12.566153541</v>
      </c>
      <c r="P144" s="1"/>
      <c r="Q144" s="1">
        <v>856.41602528999999</v>
      </c>
      <c r="R144" s="1">
        <v>491.07738014</v>
      </c>
      <c r="S144" s="1"/>
      <c r="T144" s="1">
        <v>485.92079022000001</v>
      </c>
      <c r="U144" s="1"/>
      <c r="V144" s="1">
        <v>108.39380601000001</v>
      </c>
      <c r="W144" s="1">
        <v>479.23260404000001</v>
      </c>
      <c r="X144" s="1">
        <v>28.12194397</v>
      </c>
    </row>
    <row r="145" spans="1:24" x14ac:dyDescent="0.3">
      <c r="A145" t="s">
        <v>356</v>
      </c>
      <c r="B145" t="s">
        <v>154</v>
      </c>
      <c r="C145" s="1">
        <v>7292.9933549999996</v>
      </c>
      <c r="D145" s="1">
        <v>11.576147091999999</v>
      </c>
      <c r="E145" s="1"/>
      <c r="F145" s="1">
        <v>469.30712225000002</v>
      </c>
      <c r="G145" s="1">
        <v>90.48292884</v>
      </c>
      <c r="H145" s="1"/>
      <c r="I145" s="1">
        <v>239.77620852999999</v>
      </c>
      <c r="J145" s="1"/>
      <c r="K145" s="1">
        <v>124.89974989</v>
      </c>
      <c r="L145" s="1">
        <v>0.23646489970000001</v>
      </c>
      <c r="M145" s="1">
        <v>2.9524064496000002</v>
      </c>
      <c r="N145" s="1">
        <v>7292.9933549999996</v>
      </c>
      <c r="O145" s="1">
        <v>7.8087231381000004</v>
      </c>
      <c r="P145" s="1"/>
      <c r="Q145" s="1">
        <v>460.23816167000001</v>
      </c>
      <c r="R145" s="1">
        <v>58.813830476</v>
      </c>
      <c r="S145" s="1"/>
      <c r="T145" s="1">
        <v>120.01621645</v>
      </c>
      <c r="U145" s="1"/>
      <c r="V145" s="1">
        <v>124.89974989</v>
      </c>
      <c r="W145" s="1">
        <v>0.2361027574</v>
      </c>
      <c r="X145" s="1">
        <v>2.8692608761999998</v>
      </c>
    </row>
    <row r="146" spans="1:24" x14ac:dyDescent="0.3">
      <c r="A146" t="s">
        <v>357</v>
      </c>
      <c r="B146" t="s">
        <v>155</v>
      </c>
      <c r="C146" s="1">
        <v>14091.995425999999</v>
      </c>
      <c r="D146" s="1">
        <v>1.9800531314000001</v>
      </c>
      <c r="E146" s="1"/>
      <c r="F146" s="1">
        <v>273.62616466999998</v>
      </c>
      <c r="G146" s="1">
        <v>217.45211230000001</v>
      </c>
      <c r="H146" s="1"/>
      <c r="I146" s="1">
        <v>229.9446045</v>
      </c>
      <c r="J146" s="1"/>
      <c r="K146" s="1">
        <v>134.04451940000001</v>
      </c>
      <c r="L146" s="1">
        <v>35.639431318</v>
      </c>
      <c r="M146" s="1">
        <v>3.3003735853</v>
      </c>
      <c r="N146" s="1">
        <v>14091.995425999999</v>
      </c>
      <c r="O146" s="1">
        <v>1.457207736</v>
      </c>
      <c r="P146" s="1"/>
      <c r="Q146" s="1">
        <v>266.52324333000001</v>
      </c>
      <c r="R146" s="1">
        <v>157.49758495</v>
      </c>
      <c r="S146" s="1"/>
      <c r="T146" s="1">
        <v>105.56281369</v>
      </c>
      <c r="U146" s="1"/>
      <c r="V146" s="1">
        <v>134.04451940000001</v>
      </c>
      <c r="W146" s="1">
        <v>35.638023115000003</v>
      </c>
      <c r="X146" s="1">
        <v>3.2102985510000002</v>
      </c>
    </row>
    <row r="147" spans="1:24" x14ac:dyDescent="0.3">
      <c r="A147" t="s">
        <v>358</v>
      </c>
      <c r="B147" t="s">
        <v>156</v>
      </c>
      <c r="C147" s="1">
        <v>8728.6417488999996</v>
      </c>
      <c r="D147" s="1"/>
      <c r="E147" s="1"/>
      <c r="F147" s="1">
        <v>322.03984035000002</v>
      </c>
      <c r="G147" s="1">
        <v>287.63225197000003</v>
      </c>
      <c r="H147" s="1"/>
      <c r="I147" s="1">
        <v>298.57024488000002</v>
      </c>
      <c r="J147" s="1"/>
      <c r="K147" s="1">
        <v>68.011254133999998</v>
      </c>
      <c r="L147" s="1">
        <v>1.5932173702000001</v>
      </c>
      <c r="M147" s="1">
        <v>11.827941413</v>
      </c>
      <c r="N147" s="1">
        <v>8728.6417488999996</v>
      </c>
      <c r="O147" s="1"/>
      <c r="P147" s="1"/>
      <c r="Q147" s="1">
        <v>305.33860599000002</v>
      </c>
      <c r="R147" s="1">
        <v>198.03556750000001</v>
      </c>
      <c r="S147" s="1"/>
      <c r="T147" s="1">
        <v>155.63379264</v>
      </c>
      <c r="U147" s="1"/>
      <c r="V147" s="1">
        <v>68.011254133999998</v>
      </c>
      <c r="W147" s="1">
        <v>1.5097470746999999</v>
      </c>
      <c r="X147" s="1">
        <v>11.482175610000001</v>
      </c>
    </row>
    <row r="148" spans="1:24" x14ac:dyDescent="0.3">
      <c r="A148" t="s">
        <v>249</v>
      </c>
      <c r="B148" t="s">
        <v>157</v>
      </c>
      <c r="C148" s="1">
        <v>11730.285578000001</v>
      </c>
      <c r="D148" s="1">
        <v>1.7348247599999998E-2</v>
      </c>
      <c r="E148" s="1"/>
      <c r="F148" s="1">
        <v>411.23615889000001</v>
      </c>
      <c r="G148" s="1">
        <v>83.212911258000005</v>
      </c>
      <c r="H148" s="1"/>
      <c r="I148" s="1">
        <v>369.18446556999999</v>
      </c>
      <c r="J148" s="1">
        <v>0.78069971279999995</v>
      </c>
      <c r="K148" s="1">
        <v>149.09714868</v>
      </c>
      <c r="L148" s="1">
        <v>259.51988282999997</v>
      </c>
      <c r="M148" s="1">
        <v>9.1575369864000002</v>
      </c>
      <c r="N148" s="1">
        <v>11730.285578000001</v>
      </c>
      <c r="O148" s="1">
        <v>1.13758605E-2</v>
      </c>
      <c r="P148" s="1"/>
      <c r="Q148" s="1">
        <v>391.79831897999998</v>
      </c>
      <c r="R148" s="1">
        <v>56.694748701000002</v>
      </c>
      <c r="S148" s="1"/>
      <c r="T148" s="1">
        <v>177.90575385</v>
      </c>
      <c r="U148" s="1"/>
      <c r="V148" s="1">
        <v>149.09714868</v>
      </c>
      <c r="W148" s="1">
        <v>232.59521586</v>
      </c>
      <c r="X148" s="1">
        <v>8.9059873465999999</v>
      </c>
    </row>
    <row r="149" spans="1:24" x14ac:dyDescent="0.3">
      <c r="A149" t="s">
        <v>359</v>
      </c>
      <c r="B149" t="s">
        <v>158</v>
      </c>
      <c r="C149" s="1">
        <v>10363.513736999999</v>
      </c>
      <c r="D149" s="1">
        <v>9.6127912199999999E-2</v>
      </c>
      <c r="E149" s="1"/>
      <c r="F149" s="1">
        <v>992.79782161000003</v>
      </c>
      <c r="G149" s="1">
        <v>101.82959176</v>
      </c>
      <c r="H149" s="1"/>
      <c r="I149" s="1">
        <v>861.93453345</v>
      </c>
      <c r="J149" s="1"/>
      <c r="K149" s="1">
        <v>57.075214791000001</v>
      </c>
      <c r="L149" s="1">
        <v>42.776429835000002</v>
      </c>
      <c r="M149" s="1">
        <v>28.987490059999999</v>
      </c>
      <c r="N149" s="1">
        <v>10363.513736999999</v>
      </c>
      <c r="O149" s="1">
        <v>0.1057318518</v>
      </c>
      <c r="P149" s="1"/>
      <c r="Q149" s="1">
        <v>963.16538203000005</v>
      </c>
      <c r="R149" s="1">
        <v>68.254239432999995</v>
      </c>
      <c r="S149" s="1"/>
      <c r="T149" s="1">
        <v>409.87920664000001</v>
      </c>
      <c r="U149" s="1"/>
      <c r="V149" s="1">
        <v>57.075214791000001</v>
      </c>
      <c r="W149" s="1">
        <v>42.122248825</v>
      </c>
      <c r="X149" s="1">
        <v>28.149531110000002</v>
      </c>
    </row>
    <row r="150" spans="1:24" x14ac:dyDescent="0.3">
      <c r="A150" t="s">
        <v>243</v>
      </c>
      <c r="B150" t="s">
        <v>159</v>
      </c>
      <c r="C150" s="1">
        <v>8348.1700129000001</v>
      </c>
      <c r="D150" s="1">
        <v>1.1253548064000001</v>
      </c>
      <c r="E150" s="1"/>
      <c r="F150" s="1">
        <v>962.14201227000001</v>
      </c>
      <c r="G150" s="1">
        <v>291.70651763000001</v>
      </c>
      <c r="H150" s="1"/>
      <c r="I150" s="1">
        <v>1095.0457062</v>
      </c>
      <c r="J150" s="1">
        <v>0.66004856779999999</v>
      </c>
      <c r="K150" s="1">
        <v>24.383024256999999</v>
      </c>
      <c r="L150" s="1">
        <v>84.286358129999996</v>
      </c>
      <c r="M150" s="1">
        <v>12.953562293999999</v>
      </c>
      <c r="N150" s="1">
        <v>8348.1700129000001</v>
      </c>
      <c r="O150" s="1">
        <v>0.87075183119999999</v>
      </c>
      <c r="P150" s="1"/>
      <c r="Q150" s="1">
        <v>895.48061840000003</v>
      </c>
      <c r="R150" s="1">
        <v>223.23805343000001</v>
      </c>
      <c r="S150" s="1"/>
      <c r="T150" s="1">
        <v>573.53313112000001</v>
      </c>
      <c r="U150" s="1">
        <v>1.6976527893</v>
      </c>
      <c r="V150" s="1">
        <v>24.383024256999999</v>
      </c>
      <c r="W150" s="1">
        <v>84.308054917000007</v>
      </c>
      <c r="X150" s="1">
        <v>12.657599530000001</v>
      </c>
    </row>
    <row r="151" spans="1:24" x14ac:dyDescent="0.3">
      <c r="A151" t="s">
        <v>360</v>
      </c>
      <c r="B151" t="s">
        <v>160</v>
      </c>
      <c r="C151" s="1">
        <v>30903.832427000001</v>
      </c>
      <c r="D151" s="1">
        <v>41.078065664999997</v>
      </c>
      <c r="E151" s="1"/>
      <c r="F151" s="1">
        <v>739.72955879999995</v>
      </c>
      <c r="G151" s="1">
        <v>325.65370514</v>
      </c>
      <c r="H151" s="1"/>
      <c r="I151" s="1">
        <v>553.10859086000005</v>
      </c>
      <c r="J151" s="1"/>
      <c r="K151" s="1">
        <v>1264.6680186999999</v>
      </c>
      <c r="L151" s="1">
        <v>132.12639131</v>
      </c>
      <c r="M151" s="1">
        <v>11.633174949000001</v>
      </c>
      <c r="N151" s="1">
        <v>30903.832427000001</v>
      </c>
      <c r="O151" s="1">
        <v>27.122740675999999</v>
      </c>
      <c r="P151" s="1"/>
      <c r="Q151" s="1">
        <v>708.00979039000003</v>
      </c>
      <c r="R151" s="1">
        <v>238.28817088</v>
      </c>
      <c r="S151" s="1"/>
      <c r="T151" s="1">
        <v>246.94651636</v>
      </c>
      <c r="U151" s="1"/>
      <c r="V151" s="1">
        <v>1264.6680186999999</v>
      </c>
      <c r="W151" s="1">
        <v>130.26411471</v>
      </c>
      <c r="X151" s="1">
        <v>11.310572999</v>
      </c>
    </row>
    <row r="152" spans="1:24" x14ac:dyDescent="0.3">
      <c r="A152" t="s">
        <v>361</v>
      </c>
      <c r="B152" t="s">
        <v>161</v>
      </c>
      <c r="C152" s="1">
        <v>9481.7346158</v>
      </c>
      <c r="D152" s="1">
        <v>3.6014572551000001</v>
      </c>
      <c r="E152" s="1"/>
      <c r="F152" s="1">
        <v>172.06067934999999</v>
      </c>
      <c r="G152" s="1">
        <v>29.279849535</v>
      </c>
      <c r="H152" s="1"/>
      <c r="I152" s="1">
        <v>133.49961467</v>
      </c>
      <c r="J152" s="1"/>
      <c r="K152" s="1">
        <v>48.542002199000002</v>
      </c>
      <c r="L152" s="1">
        <v>140.01988789999999</v>
      </c>
      <c r="M152" s="1">
        <v>2.7187490236</v>
      </c>
      <c r="N152" s="1">
        <v>9481.7346158</v>
      </c>
      <c r="O152" s="1">
        <v>2.3659407949000002</v>
      </c>
      <c r="P152" s="1"/>
      <c r="Q152" s="1">
        <v>167.67017444000001</v>
      </c>
      <c r="R152" s="1">
        <v>19.874677161000001</v>
      </c>
      <c r="S152" s="1"/>
      <c r="T152" s="1">
        <v>59.706670142</v>
      </c>
      <c r="U152" s="1"/>
      <c r="V152" s="1">
        <v>48.542002199000002</v>
      </c>
      <c r="W152" s="1">
        <v>141.40744996999999</v>
      </c>
      <c r="X152" s="1">
        <v>2.6426096132999999</v>
      </c>
    </row>
    <row r="153" spans="1:24" x14ac:dyDescent="0.3">
      <c r="A153" t="s">
        <v>362</v>
      </c>
      <c r="B153" t="s">
        <v>162</v>
      </c>
      <c r="C153" s="1">
        <v>21882.617495999999</v>
      </c>
      <c r="D153" s="1">
        <v>8.8048452079999997</v>
      </c>
      <c r="E153" s="1"/>
      <c r="F153" s="1">
        <v>552.47805805999997</v>
      </c>
      <c r="G153" s="1">
        <v>102.6716414</v>
      </c>
      <c r="H153" s="1"/>
      <c r="I153" s="1">
        <v>298.77785775000001</v>
      </c>
      <c r="J153" s="1">
        <v>2.3399988303999999</v>
      </c>
      <c r="K153" s="1">
        <v>172.75612348000001</v>
      </c>
      <c r="L153" s="1">
        <v>194.41142500999999</v>
      </c>
      <c r="M153" s="1">
        <v>6.8035159565000001</v>
      </c>
      <c r="N153" s="1">
        <v>21882.617495999999</v>
      </c>
      <c r="O153" s="1">
        <v>5.9045117589</v>
      </c>
      <c r="P153" s="1"/>
      <c r="Q153" s="1">
        <v>542.11368176999997</v>
      </c>
      <c r="R153" s="1">
        <v>70.266927584000001</v>
      </c>
      <c r="S153" s="1"/>
      <c r="T153" s="1">
        <v>139.97326858</v>
      </c>
      <c r="U153" s="1">
        <v>1.4806091613000001</v>
      </c>
      <c r="V153" s="1">
        <v>172.75612348000001</v>
      </c>
      <c r="W153" s="1">
        <v>194.33968661</v>
      </c>
      <c r="X153" s="1">
        <v>6.6159904495999999</v>
      </c>
    </row>
    <row r="154" spans="1:24" x14ac:dyDescent="0.3">
      <c r="A154" t="s">
        <v>363</v>
      </c>
      <c r="B154" t="s">
        <v>163</v>
      </c>
      <c r="C154" s="1">
        <v>20831.162897999999</v>
      </c>
      <c r="D154" s="1">
        <v>13.959469127</v>
      </c>
      <c r="E154" s="1"/>
      <c r="F154" s="1">
        <v>566.57649320999997</v>
      </c>
      <c r="G154" s="1">
        <v>123.41115361999999</v>
      </c>
      <c r="H154" s="1"/>
      <c r="I154" s="1">
        <v>486.63438236000002</v>
      </c>
      <c r="J154" s="1"/>
      <c r="K154" s="1">
        <v>340.61078594999998</v>
      </c>
      <c r="L154" s="1">
        <v>1802.4259043</v>
      </c>
      <c r="M154" s="1">
        <v>9.0891028246999994</v>
      </c>
      <c r="N154" s="1">
        <v>20831.162897999999</v>
      </c>
      <c r="O154" s="1">
        <v>9.1538782056999999</v>
      </c>
      <c r="P154" s="1"/>
      <c r="Q154" s="1">
        <v>550.03527825000003</v>
      </c>
      <c r="R154" s="1">
        <v>83.929053280000005</v>
      </c>
      <c r="S154" s="1"/>
      <c r="T154" s="1">
        <v>225.53268315</v>
      </c>
      <c r="U154" s="1"/>
      <c r="V154" s="1">
        <v>340.61078594999998</v>
      </c>
      <c r="W154" s="1">
        <v>1809.3783721</v>
      </c>
      <c r="X154" s="1">
        <v>8.8402342312000002</v>
      </c>
    </row>
    <row r="155" spans="1:24" x14ac:dyDescent="0.3">
      <c r="A155" t="s">
        <v>364</v>
      </c>
      <c r="B155" t="s">
        <v>164</v>
      </c>
      <c r="C155" s="1">
        <v>9344.9907349999994</v>
      </c>
      <c r="D155" s="1">
        <v>0.424311469</v>
      </c>
      <c r="E155" s="1"/>
      <c r="F155" s="1">
        <v>205.64223152</v>
      </c>
      <c r="G155" s="1">
        <v>22.321197991999998</v>
      </c>
      <c r="H155" s="1"/>
      <c r="I155" s="1">
        <v>41.389520490000002</v>
      </c>
      <c r="J155" s="1"/>
      <c r="K155" s="1">
        <v>125.22570924</v>
      </c>
      <c r="L155" s="1">
        <v>238.55390224000001</v>
      </c>
      <c r="M155" s="1">
        <v>0.98304752929999994</v>
      </c>
      <c r="N155" s="1">
        <v>9344.9907349999994</v>
      </c>
      <c r="O155" s="1">
        <v>0.46671847529999999</v>
      </c>
      <c r="P155" s="1"/>
      <c r="Q155" s="1">
        <v>203.79560520000001</v>
      </c>
      <c r="R155" s="1">
        <v>15.548078837</v>
      </c>
      <c r="S155" s="1"/>
      <c r="T155" s="1">
        <v>18.319305176</v>
      </c>
      <c r="U155" s="1"/>
      <c r="V155" s="1">
        <v>125.22570924</v>
      </c>
      <c r="W155" s="1">
        <v>238.55390224000001</v>
      </c>
      <c r="X155" s="1">
        <v>0.95405619559999999</v>
      </c>
    </row>
    <row r="156" spans="1:24" x14ac:dyDescent="0.3">
      <c r="A156" t="s">
        <v>365</v>
      </c>
      <c r="B156" t="s">
        <v>165</v>
      </c>
      <c r="C156" s="1">
        <v>12186.549448</v>
      </c>
      <c r="D156" s="1">
        <v>0.84685262650000004</v>
      </c>
      <c r="E156" s="1"/>
      <c r="F156" s="1">
        <v>164.97980754</v>
      </c>
      <c r="G156" s="1">
        <v>47.651610861999998</v>
      </c>
      <c r="H156" s="1"/>
      <c r="I156" s="1">
        <v>79.747858516999997</v>
      </c>
      <c r="J156" s="1"/>
      <c r="K156" s="1">
        <v>323.78703806999999</v>
      </c>
      <c r="L156" s="1">
        <v>0.3010200676</v>
      </c>
      <c r="M156" s="1">
        <v>1.8703390995</v>
      </c>
      <c r="N156" s="1">
        <v>12186.549448</v>
      </c>
      <c r="O156" s="1">
        <v>0.93146546740000002</v>
      </c>
      <c r="P156" s="1"/>
      <c r="Q156" s="1">
        <v>162.15219013000001</v>
      </c>
      <c r="R156" s="1">
        <v>31.352466696</v>
      </c>
      <c r="S156" s="1"/>
      <c r="T156" s="1">
        <v>37.516774933999997</v>
      </c>
      <c r="U156" s="1"/>
      <c r="V156" s="1">
        <v>323.78703806999999</v>
      </c>
      <c r="W156" s="1">
        <v>0.3010200676</v>
      </c>
      <c r="X156" s="1">
        <v>1.8214401594</v>
      </c>
    </row>
    <row r="157" spans="1:24" x14ac:dyDescent="0.3">
      <c r="A157" t="s">
        <v>366</v>
      </c>
      <c r="B157" t="s">
        <v>166</v>
      </c>
      <c r="C157" s="1">
        <v>7415.8999014000001</v>
      </c>
      <c r="D157" s="1"/>
      <c r="E157" s="1"/>
      <c r="F157" s="1">
        <v>371.61410165000001</v>
      </c>
      <c r="G157" s="1">
        <v>815.99712594000005</v>
      </c>
      <c r="H157" s="1"/>
      <c r="I157" s="1">
        <v>335.4322487</v>
      </c>
      <c r="J157" s="1"/>
      <c r="K157" s="1">
        <v>5.3114734922000002</v>
      </c>
      <c r="L157" s="1">
        <v>4.0568285400000001E-2</v>
      </c>
      <c r="M157" s="1">
        <v>13.450359724</v>
      </c>
      <c r="N157" s="1">
        <v>7415.8999014000001</v>
      </c>
      <c r="O157" s="1"/>
      <c r="P157" s="1"/>
      <c r="Q157" s="1">
        <v>347.49867083999999</v>
      </c>
      <c r="R157" s="1">
        <v>599.92386337999994</v>
      </c>
      <c r="S157" s="1"/>
      <c r="T157" s="1">
        <v>170.85686314</v>
      </c>
      <c r="U157" s="1"/>
      <c r="V157" s="1">
        <v>5.3114734922000002</v>
      </c>
      <c r="W157" s="1">
        <v>3.8443200699999999E-2</v>
      </c>
      <c r="X157" s="1">
        <v>13.056169798999999</v>
      </c>
    </row>
    <row r="158" spans="1:24" x14ac:dyDescent="0.3">
      <c r="A158" t="s">
        <v>367</v>
      </c>
      <c r="B158" t="s">
        <v>167</v>
      </c>
      <c r="C158" s="1">
        <v>6925.3847419000003</v>
      </c>
      <c r="D158" s="1">
        <v>37.626843477000001</v>
      </c>
      <c r="E158" s="1"/>
      <c r="F158" s="1">
        <v>1870.4621970999999</v>
      </c>
      <c r="G158" s="1">
        <v>464.63235845000003</v>
      </c>
      <c r="H158" s="1"/>
      <c r="I158" s="1">
        <v>1588.7180824</v>
      </c>
      <c r="J158" s="1"/>
      <c r="K158" s="1">
        <v>8.9744220340999998</v>
      </c>
      <c r="L158" s="1">
        <v>202.59239119</v>
      </c>
      <c r="M158" s="1">
        <v>45.215783533</v>
      </c>
      <c r="N158" s="1">
        <v>6925.3847419000003</v>
      </c>
      <c r="O158" s="1">
        <v>24.673756180000002</v>
      </c>
      <c r="P158" s="1"/>
      <c r="Q158" s="1">
        <v>1802.032416</v>
      </c>
      <c r="R158" s="1">
        <v>332.50586980999998</v>
      </c>
      <c r="S158" s="1"/>
      <c r="T158" s="1">
        <v>753.51866084000005</v>
      </c>
      <c r="U158" s="1"/>
      <c r="V158" s="1">
        <v>8.9744220340999998</v>
      </c>
      <c r="W158" s="1">
        <v>202.49789866</v>
      </c>
      <c r="X158" s="1">
        <v>43.853565400999997</v>
      </c>
    </row>
    <row r="159" spans="1:24" x14ac:dyDescent="0.3">
      <c r="A159" t="s">
        <v>368</v>
      </c>
      <c r="B159" t="s">
        <v>168</v>
      </c>
      <c r="C159" s="1">
        <v>11145.277128</v>
      </c>
      <c r="D159" s="1">
        <v>4.3921427272000004</v>
      </c>
      <c r="E159" s="1"/>
      <c r="F159" s="1">
        <v>406.88612090999999</v>
      </c>
      <c r="G159" s="1">
        <v>77.478035130999999</v>
      </c>
      <c r="H159" s="1"/>
      <c r="I159" s="1">
        <v>111.8600591</v>
      </c>
      <c r="J159" s="1"/>
      <c r="K159" s="1">
        <v>197.09754457</v>
      </c>
      <c r="L159" s="1">
        <v>6.9391568000000004E-3</v>
      </c>
      <c r="M159" s="1">
        <v>2.5998981663</v>
      </c>
      <c r="N159" s="1">
        <v>11145.277128</v>
      </c>
      <c r="O159" s="1">
        <v>3.1451192424999999</v>
      </c>
      <c r="P159" s="1"/>
      <c r="Q159" s="1">
        <v>403.18379691000001</v>
      </c>
      <c r="R159" s="1">
        <v>53.951222297999998</v>
      </c>
      <c r="S159" s="1"/>
      <c r="T159" s="1">
        <v>53.307573845999997</v>
      </c>
      <c r="U159" s="1"/>
      <c r="V159" s="1">
        <v>197.09754457</v>
      </c>
      <c r="W159" s="1">
        <v>6.5756212999999999E-3</v>
      </c>
      <c r="X159" s="1">
        <v>2.5277668888</v>
      </c>
    </row>
    <row r="160" spans="1:24" x14ac:dyDescent="0.3">
      <c r="A160" t="s">
        <v>369</v>
      </c>
      <c r="B160" t="s">
        <v>169</v>
      </c>
      <c r="C160" s="1">
        <v>13779.610597000001</v>
      </c>
      <c r="D160" s="1">
        <v>0.23440533080000001</v>
      </c>
      <c r="E160" s="1"/>
      <c r="F160" s="1">
        <v>199.76041756000001</v>
      </c>
      <c r="G160" s="1">
        <v>80.621505866999996</v>
      </c>
      <c r="H160" s="1"/>
      <c r="I160" s="1">
        <v>165.74287337000001</v>
      </c>
      <c r="J160" s="1"/>
      <c r="K160" s="1">
        <v>69.198788066000006</v>
      </c>
      <c r="L160" s="1">
        <v>0.4707643976</v>
      </c>
      <c r="M160" s="1">
        <v>5.3415090395</v>
      </c>
      <c r="N160" s="1">
        <v>13779.610597000001</v>
      </c>
      <c r="O160" s="1">
        <v>0.25782977010000002</v>
      </c>
      <c r="P160" s="1"/>
      <c r="Q160" s="1">
        <v>192.57639434999999</v>
      </c>
      <c r="R160" s="1">
        <v>56.697214240000001</v>
      </c>
      <c r="S160" s="1"/>
      <c r="T160" s="1">
        <v>78.933097156000002</v>
      </c>
      <c r="U160" s="1"/>
      <c r="V160" s="1">
        <v>69.198788066000006</v>
      </c>
      <c r="W160" s="1">
        <v>0.46975853880000001</v>
      </c>
      <c r="X160" s="1">
        <v>5.1813517166</v>
      </c>
    </row>
    <row r="161" spans="1:24" x14ac:dyDescent="0.3">
      <c r="A161" t="s">
        <v>370</v>
      </c>
      <c r="B161" t="s">
        <v>170</v>
      </c>
      <c r="C161" s="1">
        <v>18700.067405999998</v>
      </c>
      <c r="D161" s="1">
        <v>8.0805061812000005</v>
      </c>
      <c r="E161" s="1"/>
      <c r="F161" s="1">
        <v>229.82810595999999</v>
      </c>
      <c r="G161" s="1">
        <v>109.44224971</v>
      </c>
      <c r="H161" s="1"/>
      <c r="I161" s="1">
        <v>165.58401795</v>
      </c>
      <c r="J161" s="1"/>
      <c r="K161" s="1">
        <v>95.990197531999996</v>
      </c>
      <c r="L161" s="1">
        <v>68.177108308000001</v>
      </c>
      <c r="M161" s="1">
        <v>3.2523581596</v>
      </c>
      <c r="N161" s="1">
        <v>18700.067405999998</v>
      </c>
      <c r="O161" s="1">
        <v>5.3079972663000001</v>
      </c>
      <c r="P161" s="1"/>
      <c r="Q161" s="1">
        <v>222.93019681999999</v>
      </c>
      <c r="R161" s="1">
        <v>70.964871884000004</v>
      </c>
      <c r="S161" s="1"/>
      <c r="T161" s="1">
        <v>77.053730680000001</v>
      </c>
      <c r="U161" s="1"/>
      <c r="V161" s="1">
        <v>95.990197531999996</v>
      </c>
      <c r="W161" s="1">
        <v>68.984008223000004</v>
      </c>
      <c r="X161" s="1">
        <v>3.1633028412000002</v>
      </c>
    </row>
    <row r="162" spans="1:24" x14ac:dyDescent="0.3">
      <c r="A162" t="s">
        <v>371</v>
      </c>
      <c r="B162" t="s">
        <v>171</v>
      </c>
      <c r="C162" s="1">
        <v>13255.99512</v>
      </c>
      <c r="D162" s="1">
        <v>0.53680671530000001</v>
      </c>
      <c r="E162" s="1"/>
      <c r="F162" s="1">
        <v>1160.0955980000001</v>
      </c>
      <c r="G162" s="1">
        <v>284.40533672999999</v>
      </c>
      <c r="H162" s="1"/>
      <c r="I162" s="1">
        <v>344.52544239000002</v>
      </c>
      <c r="J162" s="1"/>
      <c r="K162" s="1">
        <v>846.46590882999999</v>
      </c>
      <c r="L162" s="1">
        <v>0.17249918149999999</v>
      </c>
      <c r="M162" s="1">
        <v>6.9993018645999996</v>
      </c>
      <c r="N162" s="1">
        <v>13255.99512</v>
      </c>
      <c r="O162" s="1">
        <v>0.59047933990000001</v>
      </c>
      <c r="P162" s="1"/>
      <c r="Q162" s="1">
        <v>1144.0628067</v>
      </c>
      <c r="R162" s="1">
        <v>201.13500454999999</v>
      </c>
      <c r="S162" s="1"/>
      <c r="T162" s="1">
        <v>159.52807817999999</v>
      </c>
      <c r="U162" s="1"/>
      <c r="V162" s="1">
        <v>846.46590882999999</v>
      </c>
      <c r="W162" s="1">
        <v>0.17174274270000001</v>
      </c>
      <c r="X162" s="1">
        <v>6.8081977325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2"/>
  <sheetViews>
    <sheetView workbookViewId="0">
      <selection activeCell="B8" sqref="B8"/>
    </sheetView>
  </sheetViews>
  <sheetFormatPr defaultRowHeight="14.4" x14ac:dyDescent="0.3"/>
  <cols>
    <col min="1" max="1" width="6" bestFit="1" customWidth="1"/>
    <col min="2" max="2" width="17.44140625" bestFit="1" customWidth="1"/>
    <col min="3" max="3" width="5" bestFit="1" customWidth="1"/>
    <col min="4" max="4" width="7.5546875" bestFit="1" customWidth="1"/>
    <col min="6" max="6" width="6.33203125" bestFit="1" customWidth="1"/>
    <col min="7" max="7" width="8.44140625" bestFit="1" customWidth="1"/>
    <col min="8" max="8" width="9.44140625" bestFit="1" customWidth="1"/>
    <col min="9" max="9" width="7.33203125" bestFit="1" customWidth="1"/>
    <col min="10" max="11" width="6.5546875" bestFit="1" customWidth="1"/>
    <col min="12" max="12" width="9.5546875" bestFit="1" customWidth="1"/>
    <col min="13" max="15" width="5" bestFit="1" customWidth="1"/>
    <col min="16" max="18" width="5.5546875" bestFit="1" customWidth="1"/>
    <col min="19" max="19" width="5" bestFit="1" customWidth="1"/>
    <col min="20" max="20" width="5.5546875" bestFit="1" customWidth="1"/>
    <col min="21" max="22" width="6.5546875" bestFit="1" customWidth="1"/>
    <col min="23" max="23" width="5.5546875" bestFit="1" customWidth="1"/>
    <col min="24" max="24" width="5" bestFit="1" customWidth="1"/>
  </cols>
  <sheetData>
    <row r="1" spans="1:24" ht="15" x14ac:dyDescent="0.25"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</row>
    <row r="2" spans="1:24" ht="15" x14ac:dyDescent="0.25">
      <c r="C2">
        <v>2011</v>
      </c>
      <c r="N2">
        <v>2017</v>
      </c>
    </row>
    <row r="3" spans="1:24" ht="15" x14ac:dyDescent="0.25">
      <c r="A3" t="s">
        <v>11</v>
      </c>
      <c r="B3" t="s">
        <v>12</v>
      </c>
      <c r="C3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N3" t="s">
        <v>0</v>
      </c>
      <c r="O3" t="s">
        <v>1</v>
      </c>
      <c r="P3" t="s">
        <v>2</v>
      </c>
      <c r="Q3" t="s">
        <v>3</v>
      </c>
      <c r="R3" t="s">
        <v>4</v>
      </c>
      <c r="S3" t="s">
        <v>5</v>
      </c>
      <c r="T3" t="s">
        <v>6</v>
      </c>
      <c r="U3" t="s">
        <v>7</v>
      </c>
      <c r="V3" t="s">
        <v>8</v>
      </c>
      <c r="W3" t="s">
        <v>9</v>
      </c>
      <c r="X3" t="s">
        <v>10</v>
      </c>
    </row>
    <row r="4" spans="1:24" ht="15" x14ac:dyDescent="0.25">
      <c r="A4" t="s">
        <v>252</v>
      </c>
      <c r="B4" t="s">
        <v>13</v>
      </c>
      <c r="C4" s="1">
        <v>181.2936</v>
      </c>
      <c r="D4" s="1">
        <v>43.951920082000001</v>
      </c>
      <c r="E4" s="1"/>
      <c r="F4" s="1">
        <v>136.24366348000001</v>
      </c>
      <c r="G4" s="1">
        <v>143.19705159</v>
      </c>
      <c r="H4" s="1"/>
      <c r="I4" s="1">
        <v>543.59634671000003</v>
      </c>
      <c r="J4" s="1"/>
      <c r="K4" s="1">
        <v>145.1295236</v>
      </c>
      <c r="L4" s="1">
        <v>59.600576957000001</v>
      </c>
      <c r="M4" s="1">
        <v>0.5083707636</v>
      </c>
      <c r="N4" s="1">
        <v>181.2936</v>
      </c>
      <c r="O4" s="1">
        <v>38.934103419000003</v>
      </c>
      <c r="P4" s="1"/>
      <c r="Q4" s="1">
        <v>136.00520997999999</v>
      </c>
      <c r="R4" s="1">
        <v>94.478722791999999</v>
      </c>
      <c r="S4" s="1"/>
      <c r="T4" s="1">
        <v>260.17674613000003</v>
      </c>
      <c r="U4" s="1"/>
      <c r="V4" s="1">
        <v>145.1295236</v>
      </c>
      <c r="W4" s="1">
        <v>71.708121328999994</v>
      </c>
      <c r="X4" s="1">
        <v>0.51949540620000001</v>
      </c>
    </row>
    <row r="5" spans="1:24" ht="15" x14ac:dyDescent="0.25">
      <c r="A5" t="s">
        <v>253</v>
      </c>
      <c r="B5" t="s">
        <v>14</v>
      </c>
      <c r="C5" s="1">
        <v>139.19040000000001</v>
      </c>
      <c r="D5" s="1">
        <v>10.510995106999999</v>
      </c>
      <c r="E5" s="1"/>
      <c r="F5" s="1">
        <v>107.47126021</v>
      </c>
      <c r="G5" s="1">
        <v>72.237246584000005</v>
      </c>
      <c r="H5" s="1"/>
      <c r="I5" s="1">
        <v>253.98336710999999</v>
      </c>
      <c r="J5" s="1"/>
      <c r="K5" s="1">
        <v>61.163905704000001</v>
      </c>
      <c r="L5" s="1">
        <v>204.78882476999999</v>
      </c>
      <c r="M5" s="1">
        <v>0.2109867131</v>
      </c>
      <c r="N5" s="1">
        <v>139.19040000000001</v>
      </c>
      <c r="O5" s="1">
        <v>11.096043373000001</v>
      </c>
      <c r="P5" s="1"/>
      <c r="Q5" s="1">
        <v>107.42323627</v>
      </c>
      <c r="R5" s="1">
        <v>52.959555332000001</v>
      </c>
      <c r="S5" s="1"/>
      <c r="T5" s="1">
        <v>124.60286037</v>
      </c>
      <c r="U5" s="1"/>
      <c r="V5" s="1">
        <v>61.163905704000001</v>
      </c>
      <c r="W5" s="1">
        <v>255.8148338</v>
      </c>
      <c r="X5" s="1">
        <v>0.2151975961</v>
      </c>
    </row>
    <row r="6" spans="1:24" ht="15" x14ac:dyDescent="0.25">
      <c r="A6" t="s">
        <v>254</v>
      </c>
      <c r="B6" t="s">
        <v>15</v>
      </c>
      <c r="C6" s="1">
        <v>141.40610000000001</v>
      </c>
      <c r="D6" s="1">
        <v>80.936744820000001</v>
      </c>
      <c r="E6" s="1"/>
      <c r="F6" s="1">
        <v>77.964718989000005</v>
      </c>
      <c r="G6" s="1">
        <v>62.878738235999997</v>
      </c>
      <c r="H6" s="1"/>
      <c r="I6" s="1">
        <v>282.06720923</v>
      </c>
      <c r="J6" s="1"/>
      <c r="K6" s="1">
        <v>654.28005636</v>
      </c>
      <c r="L6" s="1">
        <v>2.1702303535</v>
      </c>
      <c r="M6" s="1">
        <v>0.34286019649999999</v>
      </c>
      <c r="N6" s="1">
        <v>141.40610000000001</v>
      </c>
      <c r="O6" s="1">
        <v>67.993609891999995</v>
      </c>
      <c r="P6" s="1"/>
      <c r="Q6" s="1">
        <v>77.898308940000007</v>
      </c>
      <c r="R6" s="1">
        <v>41.700401745000001</v>
      </c>
      <c r="S6" s="1"/>
      <c r="T6" s="1">
        <v>135.00316262999999</v>
      </c>
      <c r="U6" s="1"/>
      <c r="V6" s="1">
        <v>654.28005636</v>
      </c>
      <c r="W6" s="1">
        <v>2.0946642672000002</v>
      </c>
      <c r="X6" s="1">
        <v>0.35002140850000002</v>
      </c>
    </row>
    <row r="7" spans="1:24" ht="15" x14ac:dyDescent="0.25">
      <c r="A7" t="s">
        <v>255</v>
      </c>
      <c r="B7" t="s">
        <v>16</v>
      </c>
      <c r="C7" s="1">
        <v>273.31790000000001</v>
      </c>
      <c r="D7" s="1"/>
      <c r="E7" s="1"/>
      <c r="F7" s="1">
        <v>50.899241386999996</v>
      </c>
      <c r="G7" s="1">
        <v>74.021004356000006</v>
      </c>
      <c r="H7" s="1"/>
      <c r="I7" s="1">
        <v>126.67532086</v>
      </c>
      <c r="J7" s="1"/>
      <c r="K7" s="1">
        <v>448.49727358000001</v>
      </c>
      <c r="L7" s="1">
        <v>3.2503099999999997E-5</v>
      </c>
      <c r="M7" s="1">
        <v>0.1047054813</v>
      </c>
      <c r="N7" s="1">
        <v>273.31790000000001</v>
      </c>
      <c r="O7" s="1"/>
      <c r="P7" s="1"/>
      <c r="Q7" s="1">
        <v>50.886065860000002</v>
      </c>
      <c r="R7" s="1">
        <v>57.614827304000002</v>
      </c>
      <c r="S7" s="1"/>
      <c r="T7" s="1">
        <v>58.856209399000001</v>
      </c>
      <c r="U7" s="1"/>
      <c r="V7" s="1">
        <v>448.49727358000001</v>
      </c>
      <c r="W7" s="1">
        <v>3.0806100000000003E-5</v>
      </c>
      <c r="X7" s="1">
        <v>0.1073547073</v>
      </c>
    </row>
    <row r="8" spans="1:24" ht="15" x14ac:dyDescent="0.25">
      <c r="A8" t="s">
        <v>256</v>
      </c>
      <c r="B8" t="s">
        <v>17</v>
      </c>
      <c r="C8" s="1">
        <v>102.8023</v>
      </c>
      <c r="D8" s="1">
        <v>18.685472799999999</v>
      </c>
      <c r="E8" s="1"/>
      <c r="F8" s="1">
        <v>65.119563854999996</v>
      </c>
      <c r="G8" s="1">
        <v>156.30274602</v>
      </c>
      <c r="H8" s="1"/>
      <c r="I8" s="1">
        <v>865.23962746999996</v>
      </c>
      <c r="J8" s="1"/>
      <c r="K8" s="1">
        <v>26.675867198999999</v>
      </c>
      <c r="L8" s="1">
        <v>236.6544926</v>
      </c>
      <c r="M8" s="1">
        <v>1.1603879331</v>
      </c>
      <c r="N8" s="1">
        <v>102.8023</v>
      </c>
      <c r="O8" s="1">
        <v>15.697488173</v>
      </c>
      <c r="P8" s="1"/>
      <c r="Q8" s="1">
        <v>65.190331096999998</v>
      </c>
      <c r="R8" s="1">
        <v>104.80067744</v>
      </c>
      <c r="S8" s="1"/>
      <c r="T8" s="1">
        <v>394.20198816999999</v>
      </c>
      <c r="U8" s="1"/>
      <c r="V8" s="1">
        <v>26.675867198999999</v>
      </c>
      <c r="W8" s="1">
        <v>129.5902323</v>
      </c>
      <c r="X8" s="1">
        <v>1.1867401473000001</v>
      </c>
    </row>
    <row r="9" spans="1:24" ht="15" x14ac:dyDescent="0.25">
      <c r="A9" t="s">
        <v>257</v>
      </c>
      <c r="B9" t="s">
        <v>18</v>
      </c>
      <c r="C9" s="1">
        <v>98.64725</v>
      </c>
      <c r="D9" s="1">
        <v>45.942637730999998</v>
      </c>
      <c r="E9" s="1"/>
      <c r="F9" s="1">
        <v>25.144262072</v>
      </c>
      <c r="G9" s="1">
        <v>53.418698988999999</v>
      </c>
      <c r="H9" s="1"/>
      <c r="I9" s="1">
        <v>797.81262838999999</v>
      </c>
      <c r="J9" s="1"/>
      <c r="K9" s="1">
        <v>2.5329561573000001</v>
      </c>
      <c r="L9" s="1">
        <v>0</v>
      </c>
      <c r="M9" s="1">
        <v>0.63893758349999996</v>
      </c>
      <c r="N9" s="1">
        <v>98.64725</v>
      </c>
      <c r="O9" s="1">
        <v>38.596965304999998</v>
      </c>
      <c r="P9" s="1"/>
      <c r="Q9" s="1">
        <v>25.139293563999999</v>
      </c>
      <c r="R9" s="1">
        <v>35.132611298</v>
      </c>
      <c r="S9" s="1"/>
      <c r="T9" s="1">
        <v>410.63434556999999</v>
      </c>
      <c r="U9" s="1"/>
      <c r="V9" s="1">
        <v>2.5329561573000001</v>
      </c>
      <c r="W9" s="1"/>
      <c r="X9" s="1">
        <v>0.65580936700000003</v>
      </c>
    </row>
    <row r="10" spans="1:24" ht="15" x14ac:dyDescent="0.25">
      <c r="A10" t="s">
        <v>215</v>
      </c>
      <c r="B10" t="s">
        <v>19</v>
      </c>
      <c r="C10" s="1">
        <v>99.653329999999997</v>
      </c>
      <c r="D10" s="1">
        <v>138.72419049999999</v>
      </c>
      <c r="E10" s="1"/>
      <c r="F10" s="1">
        <v>48.185845712000003</v>
      </c>
      <c r="G10" s="1">
        <v>229.00111584999999</v>
      </c>
      <c r="H10" s="1"/>
      <c r="I10" s="1">
        <v>1640.8195547</v>
      </c>
      <c r="J10" s="1"/>
      <c r="K10" s="1">
        <v>2.0600296495000001</v>
      </c>
      <c r="L10" s="1">
        <v>28.337219629</v>
      </c>
      <c r="M10" s="1">
        <v>1.1286694235000001</v>
      </c>
      <c r="N10" s="1">
        <v>99.653329999999997</v>
      </c>
      <c r="O10" s="1">
        <v>116.53964754</v>
      </c>
      <c r="P10" s="1"/>
      <c r="Q10" s="1">
        <v>48.083043240000002</v>
      </c>
      <c r="R10" s="1">
        <v>146.82998691</v>
      </c>
      <c r="S10" s="1"/>
      <c r="T10" s="1">
        <v>828.98711244000003</v>
      </c>
      <c r="U10" s="1"/>
      <c r="V10" s="1">
        <v>2.0600296495000001</v>
      </c>
      <c r="W10" s="1">
        <v>28.335823353999999</v>
      </c>
      <c r="X10" s="1">
        <v>1.1696375994999999</v>
      </c>
    </row>
    <row r="11" spans="1:24" ht="15" x14ac:dyDescent="0.25">
      <c r="A11" t="s">
        <v>216</v>
      </c>
      <c r="B11" t="s">
        <v>20</v>
      </c>
      <c r="C11" s="1">
        <v>136.10572999999999</v>
      </c>
      <c r="D11" s="1">
        <v>584.65071821000004</v>
      </c>
      <c r="E11" s="1"/>
      <c r="F11" s="1">
        <v>122.97274218</v>
      </c>
      <c r="G11" s="1">
        <v>511.65870710000002</v>
      </c>
      <c r="H11" s="1"/>
      <c r="I11" s="1">
        <v>4372.1676520000001</v>
      </c>
      <c r="J11" s="1">
        <v>8361.9924513999995</v>
      </c>
      <c r="K11" s="1">
        <v>11.169183994000001</v>
      </c>
      <c r="L11" s="1">
        <v>276.12503838999999</v>
      </c>
      <c r="M11" s="1">
        <v>1.7328013614</v>
      </c>
      <c r="N11" s="1">
        <v>136.10572999999999</v>
      </c>
      <c r="O11" s="1">
        <v>491.15818824000002</v>
      </c>
      <c r="P11" s="1"/>
      <c r="Q11" s="1">
        <v>120.45859474</v>
      </c>
      <c r="R11" s="1">
        <v>331.45441711000001</v>
      </c>
      <c r="S11" s="1"/>
      <c r="T11" s="1">
        <v>2482.7050528999998</v>
      </c>
      <c r="U11" s="1">
        <v>2670.4283301</v>
      </c>
      <c r="V11" s="1">
        <v>11.169183994000001</v>
      </c>
      <c r="W11" s="1">
        <v>264.05983524999999</v>
      </c>
      <c r="X11" s="1">
        <v>1.7919487160000001</v>
      </c>
    </row>
    <row r="12" spans="1:24" ht="15" x14ac:dyDescent="0.25">
      <c r="A12" t="s">
        <v>258</v>
      </c>
      <c r="B12" t="s">
        <v>21</v>
      </c>
      <c r="C12" s="1">
        <v>146.86770000000001</v>
      </c>
      <c r="D12" s="1">
        <v>228.26909893000001</v>
      </c>
      <c r="E12" s="1"/>
      <c r="F12" s="1">
        <v>72.846610119999994</v>
      </c>
      <c r="G12" s="1">
        <v>102.01415378</v>
      </c>
      <c r="H12" s="1"/>
      <c r="I12" s="1">
        <v>337.46031348999998</v>
      </c>
      <c r="J12" s="1"/>
      <c r="K12" s="1">
        <v>85.788388251000001</v>
      </c>
      <c r="L12" s="1">
        <v>8.6232099096999999</v>
      </c>
      <c r="M12" s="1">
        <v>0.48022000110000002</v>
      </c>
      <c r="N12" s="1">
        <v>146.86770000000001</v>
      </c>
      <c r="O12" s="1">
        <v>191.7656436</v>
      </c>
      <c r="P12" s="1"/>
      <c r="Q12" s="1">
        <v>72.673886187999997</v>
      </c>
      <c r="R12" s="1">
        <v>66.725517745999994</v>
      </c>
      <c r="S12" s="1"/>
      <c r="T12" s="1">
        <v>155.52546966</v>
      </c>
      <c r="U12" s="1"/>
      <c r="V12" s="1">
        <v>85.788388251000001</v>
      </c>
      <c r="W12" s="1">
        <v>8.9995132143000003</v>
      </c>
      <c r="X12" s="1">
        <v>0.49118465680000001</v>
      </c>
    </row>
    <row r="13" spans="1:24" ht="15" x14ac:dyDescent="0.25">
      <c r="A13" t="s">
        <v>259</v>
      </c>
      <c r="B13" t="s">
        <v>22</v>
      </c>
      <c r="C13" s="1">
        <v>193.06469999999999</v>
      </c>
      <c r="D13" s="1">
        <v>18.118932336</v>
      </c>
      <c r="E13" s="1"/>
      <c r="F13" s="1">
        <v>191.18078621999999</v>
      </c>
      <c r="G13" s="1">
        <v>137.42967013000001</v>
      </c>
      <c r="H13" s="1"/>
      <c r="I13" s="1">
        <v>430.12773721999997</v>
      </c>
      <c r="J13" s="1"/>
      <c r="K13" s="1">
        <v>188.50890838999999</v>
      </c>
      <c r="L13" s="1">
        <v>0.13730031840000001</v>
      </c>
      <c r="M13" s="1">
        <v>0.53548696650000005</v>
      </c>
      <c r="N13" s="1">
        <v>193.06469999999999</v>
      </c>
      <c r="O13" s="1">
        <v>19.127403937</v>
      </c>
      <c r="P13" s="1"/>
      <c r="Q13" s="1">
        <v>191.14043262000001</v>
      </c>
      <c r="R13" s="1">
        <v>96.198995265999997</v>
      </c>
      <c r="S13" s="1"/>
      <c r="T13" s="1">
        <v>206.63680564000001</v>
      </c>
      <c r="U13" s="1"/>
      <c r="V13" s="1">
        <v>188.50890838999999</v>
      </c>
      <c r="W13" s="1">
        <v>0.13729845239999999</v>
      </c>
      <c r="X13" s="1">
        <v>0.546789886</v>
      </c>
    </row>
    <row r="14" spans="1:24" ht="15" x14ac:dyDescent="0.25">
      <c r="A14" t="s">
        <v>260</v>
      </c>
      <c r="B14" t="s">
        <v>23</v>
      </c>
      <c r="C14" s="1">
        <v>94.350380000000001</v>
      </c>
      <c r="D14" s="1">
        <v>380.45839988</v>
      </c>
      <c r="E14" s="1"/>
      <c r="F14" s="1">
        <v>232.52522981000001</v>
      </c>
      <c r="G14" s="1">
        <v>577.96352801</v>
      </c>
      <c r="H14" s="1"/>
      <c r="I14" s="1">
        <v>4506.7579169999999</v>
      </c>
      <c r="J14" s="1"/>
      <c r="K14" s="1">
        <v>5.8769193589000004</v>
      </c>
      <c r="L14" s="1">
        <v>2310.1878763999998</v>
      </c>
      <c r="M14" s="1">
        <v>4.1455768630999996</v>
      </c>
      <c r="N14" s="1">
        <v>94.350380000000001</v>
      </c>
      <c r="O14" s="1">
        <v>324.09177963000002</v>
      </c>
      <c r="P14" s="1"/>
      <c r="Q14" s="1">
        <v>231.73421904</v>
      </c>
      <c r="R14" s="1">
        <v>374.70354931999998</v>
      </c>
      <c r="S14" s="1"/>
      <c r="T14" s="1">
        <v>2210.0909271999999</v>
      </c>
      <c r="U14" s="1"/>
      <c r="V14" s="1">
        <v>5.8769193589000004</v>
      </c>
      <c r="W14" s="1">
        <v>1883.4523621999999</v>
      </c>
      <c r="X14" s="1">
        <v>4.2445186693999997</v>
      </c>
    </row>
    <row r="15" spans="1:24" ht="15" x14ac:dyDescent="0.25">
      <c r="A15" t="s">
        <v>261</v>
      </c>
      <c r="B15" t="s">
        <v>24</v>
      </c>
      <c r="C15" s="1">
        <v>152.05019999999999</v>
      </c>
      <c r="D15" s="1">
        <v>21.407296731999999</v>
      </c>
      <c r="E15" s="1"/>
      <c r="F15" s="1">
        <v>41.054923662</v>
      </c>
      <c r="G15" s="1">
        <v>120.75042274</v>
      </c>
      <c r="H15" s="1"/>
      <c r="I15" s="1">
        <v>352.91924330000001</v>
      </c>
      <c r="J15" s="1"/>
      <c r="K15" s="1">
        <v>32.330820858999999</v>
      </c>
      <c r="L15" s="1">
        <v>0.34938345370000001</v>
      </c>
      <c r="M15" s="1">
        <v>0.3479629159</v>
      </c>
      <c r="N15" s="1">
        <v>152.05019999999999</v>
      </c>
      <c r="O15" s="1">
        <v>17.984041925</v>
      </c>
      <c r="P15" s="1"/>
      <c r="Q15" s="1">
        <v>41.025041270000003</v>
      </c>
      <c r="R15" s="1">
        <v>82.186128773999997</v>
      </c>
      <c r="S15" s="1"/>
      <c r="T15" s="1">
        <v>172.68948832000001</v>
      </c>
      <c r="U15" s="1"/>
      <c r="V15" s="1">
        <v>32.330820858999999</v>
      </c>
      <c r="W15" s="1">
        <v>0.34923817499999998</v>
      </c>
      <c r="X15" s="1">
        <v>0.35506616429999999</v>
      </c>
    </row>
    <row r="16" spans="1:24" ht="15" x14ac:dyDescent="0.25">
      <c r="A16" t="s">
        <v>262</v>
      </c>
      <c r="B16" t="s">
        <v>25</v>
      </c>
      <c r="C16" s="1">
        <v>104.89100000000001</v>
      </c>
      <c r="D16" s="1">
        <v>121.63936122</v>
      </c>
      <c r="E16" s="1"/>
      <c r="F16" s="1">
        <v>59.812075706999998</v>
      </c>
      <c r="G16" s="1">
        <v>48.365233611999997</v>
      </c>
      <c r="H16" s="1"/>
      <c r="I16" s="1">
        <v>375.36188669000001</v>
      </c>
      <c r="J16" s="1"/>
      <c r="K16" s="1">
        <v>115.82695207</v>
      </c>
      <c r="L16" s="1">
        <v>3.4317557200000001E-2</v>
      </c>
      <c r="M16" s="1">
        <v>0.50908912200000001</v>
      </c>
      <c r="N16" s="1">
        <v>104.89100000000001</v>
      </c>
      <c r="O16" s="1">
        <v>102.18769875</v>
      </c>
      <c r="P16" s="1"/>
      <c r="Q16" s="1">
        <v>59.819779515999997</v>
      </c>
      <c r="R16" s="1">
        <v>32.814844995000001</v>
      </c>
      <c r="S16" s="1"/>
      <c r="T16" s="1">
        <v>179.18261709000001</v>
      </c>
      <c r="U16" s="1"/>
      <c r="V16" s="1">
        <v>115.82695207</v>
      </c>
      <c r="W16" s="1">
        <v>3.4317557200000001E-2</v>
      </c>
      <c r="X16" s="1">
        <v>0.52004172250000003</v>
      </c>
    </row>
    <row r="17" spans="1:24" ht="15" x14ac:dyDescent="0.25">
      <c r="A17" t="s">
        <v>263</v>
      </c>
      <c r="B17" t="s">
        <v>26</v>
      </c>
      <c r="C17" s="1">
        <v>277.44929999999999</v>
      </c>
      <c r="D17" s="1">
        <v>65.723405931000002</v>
      </c>
      <c r="E17" s="1"/>
      <c r="F17" s="1">
        <v>151.32255237000001</v>
      </c>
      <c r="G17" s="1">
        <v>146.58965158999999</v>
      </c>
      <c r="H17" s="1"/>
      <c r="I17" s="1">
        <v>447.40574439</v>
      </c>
      <c r="J17" s="1"/>
      <c r="K17" s="1">
        <v>559.06717217000005</v>
      </c>
      <c r="L17" s="1">
        <v>222.16581525000001</v>
      </c>
      <c r="M17" s="1">
        <v>0.47109677830000002</v>
      </c>
      <c r="N17" s="1">
        <v>277.44929999999999</v>
      </c>
      <c r="O17" s="1">
        <v>60.049598748000001</v>
      </c>
      <c r="P17" s="1"/>
      <c r="Q17" s="1">
        <v>151.31157851</v>
      </c>
      <c r="R17" s="1">
        <v>106.19623581</v>
      </c>
      <c r="S17" s="1"/>
      <c r="T17" s="1">
        <v>212.48175241000001</v>
      </c>
      <c r="U17" s="1"/>
      <c r="V17" s="1">
        <v>559.06717217000005</v>
      </c>
      <c r="W17" s="1">
        <v>277.62165899000001</v>
      </c>
      <c r="X17" s="1">
        <v>0.4815895966</v>
      </c>
    </row>
    <row r="18" spans="1:24" ht="15" x14ac:dyDescent="0.25">
      <c r="A18" t="s">
        <v>264</v>
      </c>
      <c r="B18" t="s">
        <v>27</v>
      </c>
      <c r="C18" s="1">
        <v>73.03998</v>
      </c>
      <c r="D18" s="1">
        <v>101.70036983</v>
      </c>
      <c r="E18" s="1"/>
      <c r="F18" s="1">
        <v>33.384801512999999</v>
      </c>
      <c r="G18" s="1">
        <v>196.63331214999999</v>
      </c>
      <c r="H18" s="1"/>
      <c r="I18" s="1">
        <v>1742.7043939</v>
      </c>
      <c r="J18" s="1"/>
      <c r="K18" s="1">
        <v>304.40004016</v>
      </c>
      <c r="L18" s="1"/>
      <c r="M18" s="1">
        <v>0.82755754339999998</v>
      </c>
      <c r="N18" s="1">
        <v>73.03998</v>
      </c>
      <c r="O18" s="1">
        <v>87.282755359000006</v>
      </c>
      <c r="P18" s="1"/>
      <c r="Q18" s="1">
        <v>33.373639482999998</v>
      </c>
      <c r="R18" s="1">
        <v>141.61763778</v>
      </c>
      <c r="S18" s="1"/>
      <c r="T18" s="1">
        <v>1068.4956982000001</v>
      </c>
      <c r="U18" s="1"/>
      <c r="V18" s="1">
        <v>304.40004016</v>
      </c>
      <c r="W18" s="1"/>
      <c r="X18" s="1">
        <v>0.84641177099999998</v>
      </c>
    </row>
    <row r="19" spans="1:24" ht="15" x14ac:dyDescent="0.25">
      <c r="A19" t="s">
        <v>265</v>
      </c>
      <c r="B19" t="s">
        <v>28</v>
      </c>
      <c r="C19" s="1">
        <v>261.33859999999999</v>
      </c>
      <c r="D19" s="1">
        <v>15.739858083</v>
      </c>
      <c r="E19" s="1"/>
      <c r="F19" s="1">
        <v>150.81276374999999</v>
      </c>
      <c r="G19" s="1">
        <v>317.53686367</v>
      </c>
      <c r="H19" s="1"/>
      <c r="I19" s="1">
        <v>1885.9845548999999</v>
      </c>
      <c r="J19" s="1"/>
      <c r="K19" s="1">
        <v>89.727720372999997</v>
      </c>
      <c r="L19" s="1">
        <v>38.918796741999998</v>
      </c>
      <c r="M19" s="1">
        <v>1.7640507510000001</v>
      </c>
      <c r="N19" s="1">
        <v>261.33859999999999</v>
      </c>
      <c r="O19" s="1">
        <v>16.615882303999999</v>
      </c>
      <c r="P19" s="1"/>
      <c r="Q19" s="1">
        <v>150.5310532</v>
      </c>
      <c r="R19" s="1">
        <v>218.21664632</v>
      </c>
      <c r="S19" s="1"/>
      <c r="T19" s="1">
        <v>1008.2389074</v>
      </c>
      <c r="U19" s="1"/>
      <c r="V19" s="1">
        <v>89.727720372999997</v>
      </c>
      <c r="W19" s="1">
        <v>38.917874337999997</v>
      </c>
      <c r="X19" s="1">
        <v>1.8043271824</v>
      </c>
    </row>
    <row r="20" spans="1:24" ht="15" x14ac:dyDescent="0.25">
      <c r="A20" t="s">
        <v>266</v>
      </c>
      <c r="B20" t="s">
        <v>29</v>
      </c>
      <c r="C20" s="1">
        <v>320.26819999999998</v>
      </c>
      <c r="D20" s="1">
        <v>114.91497719</v>
      </c>
      <c r="E20" s="1"/>
      <c r="F20" s="1">
        <v>180.43804417999999</v>
      </c>
      <c r="G20" s="1">
        <v>212.7379823</v>
      </c>
      <c r="H20" s="1"/>
      <c r="I20" s="1">
        <v>671.71391347999997</v>
      </c>
      <c r="J20" s="1">
        <v>13.840769898</v>
      </c>
      <c r="K20" s="1">
        <v>149.85277073</v>
      </c>
      <c r="L20" s="1">
        <v>24.647761056</v>
      </c>
      <c r="M20" s="1">
        <v>0.61824064950000002</v>
      </c>
      <c r="N20" s="1">
        <v>320.26819999999998</v>
      </c>
      <c r="O20" s="1">
        <v>96.596362330000005</v>
      </c>
      <c r="P20" s="1"/>
      <c r="Q20" s="1">
        <v>180.37449346</v>
      </c>
      <c r="R20" s="1">
        <v>144.75117703999999</v>
      </c>
      <c r="S20" s="1"/>
      <c r="T20" s="1">
        <v>313.27864476000002</v>
      </c>
      <c r="U20" s="1">
        <v>5.7680203399999998E-2</v>
      </c>
      <c r="V20" s="1">
        <v>149.85277073</v>
      </c>
      <c r="W20" s="1">
        <v>24.699488467999998</v>
      </c>
      <c r="X20" s="1">
        <v>0.63184470920000002</v>
      </c>
    </row>
    <row r="21" spans="1:24" ht="15" x14ac:dyDescent="0.25">
      <c r="A21" t="s">
        <v>217</v>
      </c>
      <c r="B21" t="s">
        <v>30</v>
      </c>
      <c r="C21" s="1">
        <v>82.135050000000007</v>
      </c>
      <c r="D21" s="1">
        <v>276.06662555000003</v>
      </c>
      <c r="E21" s="1"/>
      <c r="F21" s="1">
        <v>32.312788470000001</v>
      </c>
      <c r="G21" s="1">
        <v>93.107527485999995</v>
      </c>
      <c r="H21" s="1"/>
      <c r="I21" s="1">
        <v>1388.6775511000001</v>
      </c>
      <c r="J21" s="1"/>
      <c r="K21" s="1">
        <v>14.68047213</v>
      </c>
      <c r="L21" s="1">
        <v>1.1230702699999999E-2</v>
      </c>
      <c r="M21" s="1">
        <v>0.28167547520000003</v>
      </c>
      <c r="N21" s="1">
        <v>82.135050000000007</v>
      </c>
      <c r="O21" s="1">
        <v>234.86992488000001</v>
      </c>
      <c r="P21" s="1"/>
      <c r="Q21" s="1">
        <v>32.117321797000002</v>
      </c>
      <c r="R21" s="1">
        <v>61.563295253</v>
      </c>
      <c r="S21" s="1"/>
      <c r="T21" s="1">
        <v>902.10149494999996</v>
      </c>
      <c r="U21" s="1"/>
      <c r="V21" s="1">
        <v>14.68047213</v>
      </c>
      <c r="W21" s="1">
        <v>1.06425011E-2</v>
      </c>
      <c r="X21" s="1">
        <v>0.28916560120000001</v>
      </c>
    </row>
    <row r="22" spans="1:24" ht="15" x14ac:dyDescent="0.25">
      <c r="A22" t="s">
        <v>267</v>
      </c>
      <c r="B22" t="s">
        <v>31</v>
      </c>
      <c r="C22" s="1">
        <v>216.5549</v>
      </c>
      <c r="D22" s="1">
        <v>7.3556203696000004</v>
      </c>
      <c r="E22" s="1"/>
      <c r="F22" s="1">
        <v>66.810333721999996</v>
      </c>
      <c r="G22" s="1">
        <v>96.997865735000005</v>
      </c>
      <c r="H22" s="1"/>
      <c r="I22" s="1">
        <v>157.98456991</v>
      </c>
      <c r="J22" s="1"/>
      <c r="K22" s="1">
        <v>218.85419977000001</v>
      </c>
      <c r="L22" s="1">
        <v>5.7725924000000001E-3</v>
      </c>
      <c r="M22" s="1">
        <v>0.13619730969999999</v>
      </c>
      <c r="N22" s="1">
        <v>216.5549</v>
      </c>
      <c r="O22" s="1">
        <v>6.3134368072999996</v>
      </c>
      <c r="P22" s="1"/>
      <c r="Q22" s="1">
        <v>66.705732088999994</v>
      </c>
      <c r="R22" s="1">
        <v>72.537716102999994</v>
      </c>
      <c r="S22" s="1"/>
      <c r="T22" s="1">
        <v>75.069329664999998</v>
      </c>
      <c r="U22" s="1"/>
      <c r="V22" s="1">
        <v>218.85419977000001</v>
      </c>
      <c r="W22" s="1">
        <v>5.4703247000000002E-3</v>
      </c>
      <c r="X22" s="1">
        <v>0.1390761442</v>
      </c>
    </row>
    <row r="23" spans="1:24" ht="15" x14ac:dyDescent="0.25">
      <c r="A23" t="s">
        <v>268</v>
      </c>
      <c r="B23" t="s">
        <v>32</v>
      </c>
      <c r="C23" s="1">
        <v>71.072929999999999</v>
      </c>
      <c r="D23" s="1">
        <v>77.671006211999995</v>
      </c>
      <c r="E23" s="1"/>
      <c r="F23" s="1">
        <v>44.659579409999999</v>
      </c>
      <c r="G23" s="1">
        <v>376.68715049000002</v>
      </c>
      <c r="H23" s="1"/>
      <c r="I23" s="1">
        <v>2730.3117751999998</v>
      </c>
      <c r="J23" s="1"/>
      <c r="K23" s="1">
        <v>82.192256146999995</v>
      </c>
      <c r="L23" s="1">
        <v>33.675114381</v>
      </c>
      <c r="M23" s="1">
        <v>1.3209868578999999</v>
      </c>
      <c r="N23" s="1">
        <v>71.072929999999999</v>
      </c>
      <c r="O23" s="1">
        <v>67.033129020000004</v>
      </c>
      <c r="P23" s="1"/>
      <c r="Q23" s="1">
        <v>44.380148114999997</v>
      </c>
      <c r="R23" s="1">
        <v>331.81055158999999</v>
      </c>
      <c r="S23" s="1"/>
      <c r="T23" s="1">
        <v>1777.5934824999999</v>
      </c>
      <c r="U23" s="1"/>
      <c r="V23" s="1">
        <v>82.192256146999995</v>
      </c>
      <c r="W23" s="1">
        <v>33.674933537000001</v>
      </c>
      <c r="X23" s="1">
        <v>1.350500595</v>
      </c>
    </row>
    <row r="24" spans="1:24" ht="15" x14ac:dyDescent="0.25">
      <c r="A24" t="s">
        <v>269</v>
      </c>
      <c r="B24" t="s">
        <v>33</v>
      </c>
      <c r="C24" s="1">
        <v>136.47399999999999</v>
      </c>
      <c r="D24" s="1">
        <v>5.9105756389000002</v>
      </c>
      <c r="E24" s="1"/>
      <c r="F24" s="1">
        <v>98.506569318000004</v>
      </c>
      <c r="G24" s="1">
        <v>63.220834777</v>
      </c>
      <c r="H24" s="1"/>
      <c r="I24" s="1">
        <v>666.35894464</v>
      </c>
      <c r="J24" s="1"/>
      <c r="K24" s="1">
        <v>61.633210382999998</v>
      </c>
      <c r="L24" s="1">
        <v>0.2432560785</v>
      </c>
      <c r="M24" s="1">
        <v>0.28434219309999997</v>
      </c>
      <c r="N24" s="1">
        <v>136.47399999999999</v>
      </c>
      <c r="O24" s="1">
        <v>6.2395925296000003</v>
      </c>
      <c r="P24" s="1"/>
      <c r="Q24" s="1">
        <v>98.525430034999999</v>
      </c>
      <c r="R24" s="1">
        <v>44.441322376999999</v>
      </c>
      <c r="S24" s="1"/>
      <c r="T24" s="1">
        <v>345.27797198000002</v>
      </c>
      <c r="U24" s="1"/>
      <c r="V24" s="1">
        <v>61.633210382999998</v>
      </c>
      <c r="W24" s="1">
        <v>0.24293673530000001</v>
      </c>
      <c r="X24" s="1">
        <v>0.29100638309999999</v>
      </c>
    </row>
    <row r="25" spans="1:24" ht="15" x14ac:dyDescent="0.25">
      <c r="A25" t="s">
        <v>218</v>
      </c>
      <c r="B25" t="s">
        <v>34</v>
      </c>
      <c r="C25" s="1">
        <v>161.91242</v>
      </c>
      <c r="D25" s="1">
        <v>129.44974604000001</v>
      </c>
      <c r="E25" s="1"/>
      <c r="F25" s="1">
        <v>145.32710478999999</v>
      </c>
      <c r="G25" s="1">
        <v>492.50700640000002</v>
      </c>
      <c r="H25" s="1"/>
      <c r="I25" s="1">
        <v>3429.1870764</v>
      </c>
      <c r="J25" s="1"/>
      <c r="K25" s="1">
        <v>17.555252564</v>
      </c>
      <c r="L25" s="1">
        <v>32.624216529999998</v>
      </c>
      <c r="M25" s="1">
        <v>1.9273222992000001</v>
      </c>
      <c r="N25" s="1">
        <v>161.91242</v>
      </c>
      <c r="O25" s="1">
        <v>109.96321487</v>
      </c>
      <c r="P25" s="1"/>
      <c r="Q25" s="1">
        <v>144.30386472000001</v>
      </c>
      <c r="R25" s="1">
        <v>304.41507080000002</v>
      </c>
      <c r="S25" s="1"/>
      <c r="T25" s="1">
        <v>1938.0666243999999</v>
      </c>
      <c r="U25" s="1"/>
      <c r="V25" s="1">
        <v>17.555252564</v>
      </c>
      <c r="W25" s="1">
        <v>34.322937078999999</v>
      </c>
      <c r="X25" s="1">
        <v>1.9960243454</v>
      </c>
    </row>
    <row r="26" spans="1:24" ht="15" x14ac:dyDescent="0.25">
      <c r="A26" t="s">
        <v>270</v>
      </c>
      <c r="B26" t="s">
        <v>35</v>
      </c>
      <c r="C26" s="1">
        <v>70.669520000000006</v>
      </c>
      <c r="D26" s="1">
        <v>118.34097484999999</v>
      </c>
      <c r="E26" s="1"/>
      <c r="F26" s="1">
        <v>58.642885307</v>
      </c>
      <c r="G26" s="1">
        <v>191.04749242</v>
      </c>
      <c r="H26" s="1"/>
      <c r="I26" s="1">
        <v>2086.8540729000001</v>
      </c>
      <c r="J26" s="1"/>
      <c r="K26" s="1">
        <v>3.1709170413000001</v>
      </c>
      <c r="L26" s="1">
        <v>7.8888672E-3</v>
      </c>
      <c r="M26" s="1">
        <v>2.9186829545999999</v>
      </c>
      <c r="N26" s="1">
        <v>70.669520000000006</v>
      </c>
      <c r="O26" s="1">
        <v>99.415822317999996</v>
      </c>
      <c r="P26" s="1"/>
      <c r="Q26" s="1">
        <v>58.430524763000001</v>
      </c>
      <c r="R26" s="1">
        <v>124.0750264</v>
      </c>
      <c r="S26" s="1"/>
      <c r="T26" s="1">
        <v>1174.3582176</v>
      </c>
      <c r="U26" s="1"/>
      <c r="V26" s="1">
        <v>3.1709170413000001</v>
      </c>
      <c r="W26" s="1">
        <v>7.4755148000000002E-3</v>
      </c>
      <c r="X26" s="1">
        <v>2.9848676917999999</v>
      </c>
    </row>
    <row r="27" spans="1:24" ht="15" x14ac:dyDescent="0.25">
      <c r="A27" t="s">
        <v>271</v>
      </c>
      <c r="B27" t="s">
        <v>36</v>
      </c>
      <c r="C27" s="1">
        <v>101.812</v>
      </c>
      <c r="D27" s="1">
        <v>543.67222451999999</v>
      </c>
      <c r="E27" s="1"/>
      <c r="F27" s="1">
        <v>47.306005079000002</v>
      </c>
      <c r="G27" s="1">
        <v>45.285380212</v>
      </c>
      <c r="H27" s="1"/>
      <c r="I27" s="1">
        <v>333.52577314000001</v>
      </c>
      <c r="J27" s="1"/>
      <c r="K27" s="1">
        <v>22585.369971</v>
      </c>
      <c r="L27" s="1">
        <v>0.10892680489999999</v>
      </c>
      <c r="M27" s="1">
        <v>0.29152920980000002</v>
      </c>
      <c r="N27" s="1">
        <v>101.812</v>
      </c>
      <c r="O27" s="1">
        <v>458.84985928999998</v>
      </c>
      <c r="P27" s="1"/>
      <c r="Q27" s="1">
        <v>47.114382501999998</v>
      </c>
      <c r="R27" s="1">
        <v>25.957250531</v>
      </c>
      <c r="S27" s="1"/>
      <c r="T27" s="1">
        <v>173.36648973999999</v>
      </c>
      <c r="U27" s="1"/>
      <c r="V27" s="1">
        <v>22585.369971</v>
      </c>
      <c r="W27" s="1">
        <v>0.10322123649999999</v>
      </c>
      <c r="X27" s="1">
        <v>0.29794648239999999</v>
      </c>
    </row>
    <row r="28" spans="1:24" ht="15" x14ac:dyDescent="0.25">
      <c r="A28" t="s">
        <v>272</v>
      </c>
      <c r="B28" t="s">
        <v>37</v>
      </c>
      <c r="C28" s="1">
        <v>51.900649999999999</v>
      </c>
      <c r="D28" s="1">
        <v>1211.8075641</v>
      </c>
      <c r="E28" s="1">
        <v>1656.5343106</v>
      </c>
      <c r="F28" s="1">
        <v>322.86128682999998</v>
      </c>
      <c r="G28" s="1">
        <v>1592.7708218</v>
      </c>
      <c r="H28" s="1"/>
      <c r="I28" s="1">
        <v>5627.7163541999998</v>
      </c>
      <c r="J28" s="1">
        <v>1363.2710456</v>
      </c>
      <c r="K28" s="1">
        <v>28.487572219</v>
      </c>
      <c r="L28" s="1">
        <v>4336.2502645000004</v>
      </c>
      <c r="M28" s="1">
        <v>7.4550362803999999</v>
      </c>
      <c r="N28" s="1">
        <v>51.900649999999999</v>
      </c>
      <c r="O28" s="1">
        <v>990.25511289999997</v>
      </c>
      <c r="P28" s="1">
        <v>1721.7882545</v>
      </c>
      <c r="Q28" s="1">
        <v>319.55241083999999</v>
      </c>
      <c r="R28" s="1">
        <v>1123.576511</v>
      </c>
      <c r="S28" s="1"/>
      <c r="T28" s="1">
        <v>2928.4874015</v>
      </c>
      <c r="U28" s="1"/>
      <c r="V28" s="1">
        <v>28.487572219</v>
      </c>
      <c r="W28" s="1">
        <v>4035.1161882000001</v>
      </c>
      <c r="X28" s="1">
        <v>7.6236062566999996</v>
      </c>
    </row>
    <row r="29" spans="1:24" ht="15" x14ac:dyDescent="0.25">
      <c r="A29" t="s">
        <v>273</v>
      </c>
      <c r="B29" t="s">
        <v>38</v>
      </c>
      <c r="C29" s="1">
        <v>76.933480000000003</v>
      </c>
      <c r="D29" s="1">
        <v>1.0581335858000001</v>
      </c>
      <c r="E29" s="1"/>
      <c r="F29" s="1">
        <v>13.732908393000001</v>
      </c>
      <c r="G29" s="1">
        <v>56.748520480000003</v>
      </c>
      <c r="H29" s="1"/>
      <c r="I29" s="1">
        <v>154.46102271999999</v>
      </c>
      <c r="J29" s="1"/>
      <c r="K29" s="1">
        <v>179.58363419</v>
      </c>
      <c r="L29" s="1">
        <v>7.2543135100000003E-2</v>
      </c>
      <c r="M29" s="1">
        <v>0.1979228294</v>
      </c>
      <c r="N29" s="1">
        <v>76.933480000000003</v>
      </c>
      <c r="O29" s="1">
        <v>1.1170272613000001</v>
      </c>
      <c r="P29" s="1"/>
      <c r="Q29" s="1">
        <v>13.743782512999999</v>
      </c>
      <c r="R29" s="1">
        <v>37.871973847</v>
      </c>
      <c r="S29" s="1"/>
      <c r="T29" s="1">
        <v>77.986848694000003</v>
      </c>
      <c r="U29" s="1"/>
      <c r="V29" s="1">
        <v>179.58363419</v>
      </c>
      <c r="W29" s="1">
        <v>7.9146130999999995E-2</v>
      </c>
      <c r="X29" s="1">
        <v>0.2019932495</v>
      </c>
    </row>
    <row r="30" spans="1:24" ht="15" x14ac:dyDescent="0.25">
      <c r="A30" t="s">
        <v>274</v>
      </c>
      <c r="B30" t="s">
        <v>39</v>
      </c>
      <c r="C30" s="1">
        <v>95.008200000000002</v>
      </c>
      <c r="D30" s="1">
        <v>0.79371817659999999</v>
      </c>
      <c r="E30" s="1"/>
      <c r="F30" s="1">
        <v>77.202348009000005</v>
      </c>
      <c r="G30" s="1">
        <v>86.167699913000007</v>
      </c>
      <c r="H30" s="1"/>
      <c r="I30" s="1">
        <v>557.50159593000001</v>
      </c>
      <c r="J30" s="1"/>
      <c r="K30" s="1">
        <v>14.855657015</v>
      </c>
      <c r="L30" s="1">
        <v>477.90392723999997</v>
      </c>
      <c r="M30" s="1">
        <v>1.0203147287000001</v>
      </c>
      <c r="N30" s="1">
        <v>95.008200000000002</v>
      </c>
      <c r="O30" s="1">
        <v>0.83790925449999998</v>
      </c>
      <c r="P30" s="1"/>
      <c r="Q30" s="1">
        <v>76.242093793999999</v>
      </c>
      <c r="R30" s="1">
        <v>55.598427383999997</v>
      </c>
      <c r="S30" s="1"/>
      <c r="T30" s="1">
        <v>267.93077049999999</v>
      </c>
      <c r="U30" s="1"/>
      <c r="V30" s="1">
        <v>14.855657015</v>
      </c>
      <c r="W30" s="1">
        <v>431.85734192000001</v>
      </c>
      <c r="X30" s="1">
        <v>1.0464925827</v>
      </c>
    </row>
    <row r="31" spans="1:24" ht="15" x14ac:dyDescent="0.25">
      <c r="A31" t="s">
        <v>219</v>
      </c>
      <c r="B31" t="s">
        <v>40</v>
      </c>
      <c r="C31" s="1">
        <v>99.24736</v>
      </c>
      <c r="D31" s="1">
        <v>21.199835381</v>
      </c>
      <c r="E31" s="1"/>
      <c r="F31" s="1">
        <v>197.90960264</v>
      </c>
      <c r="G31" s="1">
        <v>999.17820830000005</v>
      </c>
      <c r="H31" s="1"/>
      <c r="I31" s="1">
        <v>2888.1969822999999</v>
      </c>
      <c r="J31" s="1"/>
      <c r="K31" s="1">
        <v>4.6041939287</v>
      </c>
      <c r="L31" s="1">
        <v>32.760632960999999</v>
      </c>
      <c r="M31" s="1">
        <v>3.2664001508</v>
      </c>
      <c r="N31" s="1">
        <v>99.24736</v>
      </c>
      <c r="O31" s="1">
        <v>22.380077888999999</v>
      </c>
      <c r="P31" s="1"/>
      <c r="Q31" s="1">
        <v>197.73096989999999</v>
      </c>
      <c r="R31" s="1">
        <v>654.69778719999999</v>
      </c>
      <c r="S31" s="1"/>
      <c r="T31" s="1">
        <v>1623.644875</v>
      </c>
      <c r="U31" s="1"/>
      <c r="V31" s="1">
        <v>4.6041939287</v>
      </c>
      <c r="W31" s="1">
        <v>12.840299472</v>
      </c>
      <c r="X31" s="1">
        <v>3.3887843818999999</v>
      </c>
    </row>
    <row r="32" spans="1:24" ht="15" x14ac:dyDescent="0.25">
      <c r="A32" t="s">
        <v>211</v>
      </c>
      <c r="B32" t="s">
        <v>41</v>
      </c>
      <c r="C32" s="1">
        <v>63.272329999999997</v>
      </c>
      <c r="D32" s="1">
        <v>110.59027768999999</v>
      </c>
      <c r="E32" s="1"/>
      <c r="F32" s="1">
        <v>118.98029493999999</v>
      </c>
      <c r="G32" s="1">
        <v>496.64466782</v>
      </c>
      <c r="H32" s="1"/>
      <c r="I32" s="1">
        <v>1960.5114352000001</v>
      </c>
      <c r="J32" s="1"/>
      <c r="K32" s="1">
        <v>9.9116863200000002E-2</v>
      </c>
      <c r="L32" s="1">
        <v>247.84667024999999</v>
      </c>
      <c r="M32" s="1">
        <v>4.4389544388999997</v>
      </c>
      <c r="N32" s="1">
        <v>63.272329999999997</v>
      </c>
      <c r="O32" s="1">
        <v>94.087352205000002</v>
      </c>
      <c r="P32" s="1"/>
      <c r="Q32" s="1">
        <v>118.05687734</v>
      </c>
      <c r="R32" s="1">
        <v>307.58625132999998</v>
      </c>
      <c r="S32" s="1"/>
      <c r="T32" s="1">
        <v>926.14015839000001</v>
      </c>
      <c r="U32" s="1"/>
      <c r="V32" s="1">
        <v>9.9116863200000002E-2</v>
      </c>
      <c r="W32" s="1">
        <v>248.03296309999999</v>
      </c>
      <c r="X32" s="1">
        <v>4.5581121657999999</v>
      </c>
    </row>
    <row r="33" spans="1:24" ht="15" x14ac:dyDescent="0.25">
      <c r="A33" t="s">
        <v>275</v>
      </c>
      <c r="B33" t="s">
        <v>42</v>
      </c>
      <c r="C33" s="1">
        <v>122.86378000000001</v>
      </c>
      <c r="D33" s="1"/>
      <c r="E33" s="1"/>
      <c r="F33" s="1">
        <v>22.120950538999999</v>
      </c>
      <c r="G33" s="1">
        <v>89.262156019000003</v>
      </c>
      <c r="H33" s="1"/>
      <c r="I33" s="1">
        <v>98.180210094000003</v>
      </c>
      <c r="J33" s="1"/>
      <c r="K33" s="1">
        <v>76.087678976000007</v>
      </c>
      <c r="L33" s="1">
        <v>3.2072199000000002E-3</v>
      </c>
      <c r="M33" s="1">
        <v>0.1007654659</v>
      </c>
      <c r="N33" s="1">
        <v>122.86378000000001</v>
      </c>
      <c r="O33" s="1"/>
      <c r="P33" s="1"/>
      <c r="Q33" s="1">
        <v>22.124963893</v>
      </c>
      <c r="R33" s="1">
        <v>81.320440151</v>
      </c>
      <c r="S33" s="1"/>
      <c r="T33" s="1">
        <v>45.790839720999998</v>
      </c>
      <c r="U33" s="1"/>
      <c r="V33" s="1">
        <v>76.087678976000007</v>
      </c>
      <c r="W33" s="1">
        <v>3.0395677000000002E-3</v>
      </c>
      <c r="X33" s="1">
        <v>0.1033956313</v>
      </c>
    </row>
    <row r="34" spans="1:24" ht="15" x14ac:dyDescent="0.25">
      <c r="A34" t="s">
        <v>220</v>
      </c>
      <c r="B34" t="s">
        <v>43</v>
      </c>
      <c r="C34" s="1">
        <v>52.889809999999997</v>
      </c>
      <c r="D34" s="1">
        <v>100.2074195</v>
      </c>
      <c r="E34" s="1"/>
      <c r="F34" s="1">
        <v>286.77329917999998</v>
      </c>
      <c r="G34" s="1">
        <v>906.63591044999998</v>
      </c>
      <c r="H34" s="1"/>
      <c r="I34" s="1">
        <v>4732.9175112000003</v>
      </c>
      <c r="J34" s="1"/>
      <c r="K34" s="1">
        <v>3.0182418707999998</v>
      </c>
      <c r="L34" s="1">
        <v>4421.0355012</v>
      </c>
      <c r="M34" s="1">
        <v>2.9620860266000002</v>
      </c>
      <c r="N34" s="1">
        <v>52.889809999999997</v>
      </c>
      <c r="O34" s="1">
        <v>85.207901243999999</v>
      </c>
      <c r="P34" s="1"/>
      <c r="Q34" s="1">
        <v>287.05444484999998</v>
      </c>
      <c r="R34" s="1">
        <v>578.49551372999997</v>
      </c>
      <c r="S34" s="1"/>
      <c r="T34" s="1">
        <v>2355.1572454000002</v>
      </c>
      <c r="U34" s="1"/>
      <c r="V34" s="1">
        <v>3.0182418707999998</v>
      </c>
      <c r="W34" s="1">
        <v>4755.2073977999999</v>
      </c>
      <c r="X34" s="1">
        <v>3.0380654828</v>
      </c>
    </row>
    <row r="35" spans="1:24" ht="15" x14ac:dyDescent="0.25">
      <c r="A35" t="s">
        <v>276</v>
      </c>
      <c r="B35" t="s">
        <v>44</v>
      </c>
      <c r="C35" s="1">
        <v>113.74379999999999</v>
      </c>
      <c r="D35" s="1">
        <v>246.23019858000001</v>
      </c>
      <c r="E35" s="1"/>
      <c r="F35" s="1">
        <v>31.838621280000002</v>
      </c>
      <c r="G35" s="1">
        <v>96.276769662000007</v>
      </c>
      <c r="H35" s="1"/>
      <c r="I35" s="1">
        <v>260.85517150999999</v>
      </c>
      <c r="J35" s="1"/>
      <c r="K35" s="1">
        <v>530.11133336</v>
      </c>
      <c r="L35" s="1">
        <v>1.4517966165</v>
      </c>
      <c r="M35" s="1">
        <v>0.1818097833</v>
      </c>
      <c r="N35" s="1">
        <v>113.74379999999999</v>
      </c>
      <c r="O35" s="1">
        <v>211.82850771</v>
      </c>
      <c r="P35" s="1"/>
      <c r="Q35" s="1">
        <v>31.758319072999999</v>
      </c>
      <c r="R35" s="1">
        <v>67.823214293000007</v>
      </c>
      <c r="S35" s="1"/>
      <c r="T35" s="1">
        <v>133.2792997</v>
      </c>
      <c r="U35" s="1"/>
      <c r="V35" s="1">
        <v>530.11133336</v>
      </c>
      <c r="W35" s="1">
        <v>1.6325008384999999</v>
      </c>
      <c r="X35" s="1">
        <v>0.18571015690000001</v>
      </c>
    </row>
    <row r="36" spans="1:24" ht="15" x14ac:dyDescent="0.25">
      <c r="A36" t="s">
        <v>221</v>
      </c>
      <c r="B36" t="s">
        <v>45</v>
      </c>
      <c r="C36" s="1">
        <v>94.197149999999993</v>
      </c>
      <c r="D36" s="1">
        <v>826.29505371000005</v>
      </c>
      <c r="E36" s="1"/>
      <c r="F36" s="1">
        <v>965.57350926000004</v>
      </c>
      <c r="G36" s="1">
        <v>2571.0454138</v>
      </c>
      <c r="H36" s="1"/>
      <c r="I36" s="1">
        <v>8253.5129259999994</v>
      </c>
      <c r="J36" s="1">
        <v>3162.2743395000002</v>
      </c>
      <c r="K36" s="1">
        <v>0.1911302345</v>
      </c>
      <c r="L36" s="1">
        <v>254.68551851999999</v>
      </c>
      <c r="M36" s="1">
        <v>11.559068065</v>
      </c>
      <c r="N36" s="1">
        <v>94.197149999999993</v>
      </c>
      <c r="O36" s="1">
        <v>695.55760886999997</v>
      </c>
      <c r="P36" s="1"/>
      <c r="Q36" s="1">
        <v>966.15311783000004</v>
      </c>
      <c r="R36" s="1">
        <v>1695.2996960999999</v>
      </c>
      <c r="S36" s="1"/>
      <c r="T36" s="1">
        <v>4508.5236832999999</v>
      </c>
      <c r="U36" s="1">
        <v>404.68004301000002</v>
      </c>
      <c r="V36" s="1">
        <v>0.1911302345</v>
      </c>
      <c r="W36" s="1">
        <v>210.97492699</v>
      </c>
      <c r="X36" s="1">
        <v>11.98523524</v>
      </c>
    </row>
    <row r="37" spans="1:24" ht="15" x14ac:dyDescent="0.25">
      <c r="A37" t="s">
        <v>277</v>
      </c>
      <c r="B37" t="s">
        <v>46</v>
      </c>
      <c r="C37" s="1">
        <v>254.6557</v>
      </c>
      <c r="D37" s="1">
        <v>457.25837343000001</v>
      </c>
      <c r="E37" s="1"/>
      <c r="F37" s="1">
        <v>230.24334904</v>
      </c>
      <c r="G37" s="1">
        <v>211.56365854000001</v>
      </c>
      <c r="H37" s="1"/>
      <c r="I37" s="1">
        <v>885.18531660999997</v>
      </c>
      <c r="J37" s="1"/>
      <c r="K37" s="1">
        <v>141.82694916</v>
      </c>
      <c r="L37" s="1">
        <v>0.81969902279999995</v>
      </c>
      <c r="M37" s="1">
        <v>1.0243895874</v>
      </c>
      <c r="N37" s="1">
        <v>254.6557</v>
      </c>
      <c r="O37" s="1">
        <v>384.13571499</v>
      </c>
      <c r="P37" s="1"/>
      <c r="Q37" s="1">
        <v>229.76176742000001</v>
      </c>
      <c r="R37" s="1">
        <v>140.21838278000001</v>
      </c>
      <c r="S37" s="1"/>
      <c r="T37" s="1">
        <v>416.87934172000001</v>
      </c>
      <c r="U37" s="1"/>
      <c r="V37" s="1">
        <v>141.82694916</v>
      </c>
      <c r="W37" s="1">
        <v>0.81969902279999995</v>
      </c>
      <c r="X37" s="1">
        <v>1.0478499043</v>
      </c>
    </row>
    <row r="38" spans="1:24" ht="15" x14ac:dyDescent="0.25">
      <c r="A38" t="s">
        <v>278</v>
      </c>
      <c r="B38" t="s">
        <v>47</v>
      </c>
      <c r="C38" s="1">
        <v>347.42320000000001</v>
      </c>
      <c r="D38" s="1">
        <v>27.950870648999999</v>
      </c>
      <c r="E38" s="1"/>
      <c r="F38" s="1">
        <v>171.29500573000001</v>
      </c>
      <c r="G38" s="1">
        <v>260.42674105999998</v>
      </c>
      <c r="H38" s="1"/>
      <c r="I38" s="1">
        <v>955.27249124000002</v>
      </c>
      <c r="J38" s="1"/>
      <c r="K38" s="1">
        <v>249.81684439</v>
      </c>
      <c r="L38" s="1">
        <v>0.77522821340000003</v>
      </c>
      <c r="M38" s="1">
        <v>1.1677511935</v>
      </c>
      <c r="N38" s="1">
        <v>347.42320000000001</v>
      </c>
      <c r="O38" s="1">
        <v>29.505581507999999</v>
      </c>
      <c r="P38" s="1"/>
      <c r="Q38" s="1">
        <v>170.87111826</v>
      </c>
      <c r="R38" s="1">
        <v>179.27489217999999</v>
      </c>
      <c r="S38" s="1"/>
      <c r="T38" s="1">
        <v>442.17588451</v>
      </c>
      <c r="U38" s="1"/>
      <c r="V38" s="1">
        <v>249.81684439</v>
      </c>
      <c r="W38" s="1">
        <v>0.76247658659999995</v>
      </c>
      <c r="X38" s="1">
        <v>1.1941889623999999</v>
      </c>
    </row>
    <row r="39" spans="1:24" ht="15" x14ac:dyDescent="0.25">
      <c r="A39" t="s">
        <v>279</v>
      </c>
      <c r="B39" t="s">
        <v>48</v>
      </c>
      <c r="C39" s="1">
        <v>95.074789999999993</v>
      </c>
      <c r="D39" s="1">
        <v>70.136369130999995</v>
      </c>
      <c r="E39" s="1"/>
      <c r="F39" s="1">
        <v>100.79266731</v>
      </c>
      <c r="G39" s="1">
        <v>585.66910568000003</v>
      </c>
      <c r="H39" s="1"/>
      <c r="I39" s="1">
        <v>2348.0785833</v>
      </c>
      <c r="J39" s="1"/>
      <c r="K39" s="1">
        <v>14.601072412000001</v>
      </c>
      <c r="L39" s="1">
        <v>15.971092002000001</v>
      </c>
      <c r="M39" s="1">
        <v>4.4009823519999998</v>
      </c>
      <c r="N39" s="1">
        <v>95.074789999999993</v>
      </c>
      <c r="O39" s="1">
        <v>58.920678373000001</v>
      </c>
      <c r="P39" s="1"/>
      <c r="Q39" s="1">
        <v>100.9214877</v>
      </c>
      <c r="R39" s="1">
        <v>387.27544021</v>
      </c>
      <c r="S39" s="1"/>
      <c r="T39" s="1">
        <v>1285.0476470999999</v>
      </c>
      <c r="U39" s="1"/>
      <c r="V39" s="1">
        <v>14.601072412000001</v>
      </c>
      <c r="W39" s="1">
        <v>15.172599255</v>
      </c>
      <c r="X39" s="1">
        <v>4.5114372725000003</v>
      </c>
    </row>
    <row r="40" spans="1:24" ht="15" x14ac:dyDescent="0.25">
      <c r="A40" t="s">
        <v>280</v>
      </c>
      <c r="B40" t="s">
        <v>49</v>
      </c>
      <c r="C40" s="1">
        <v>180.3973</v>
      </c>
      <c r="D40" s="1">
        <v>170.62346002000001</v>
      </c>
      <c r="E40" s="1"/>
      <c r="F40" s="1">
        <v>71.564093333000002</v>
      </c>
      <c r="G40" s="1">
        <v>100.5079899</v>
      </c>
      <c r="H40" s="1"/>
      <c r="I40" s="1">
        <v>1290.2545743000001</v>
      </c>
      <c r="J40" s="1"/>
      <c r="K40" s="1">
        <v>49.678212172999999</v>
      </c>
      <c r="L40" s="1">
        <v>64.741627879000006</v>
      </c>
      <c r="M40" s="1">
        <v>0.44549025149999999</v>
      </c>
      <c r="N40" s="1">
        <v>180.3973</v>
      </c>
      <c r="O40" s="1">
        <v>150.87365536999999</v>
      </c>
      <c r="P40" s="1"/>
      <c r="Q40" s="1">
        <v>70.886025287999999</v>
      </c>
      <c r="R40" s="1">
        <v>70.551147016000002</v>
      </c>
      <c r="S40" s="1"/>
      <c r="T40" s="1">
        <v>690.79648766000003</v>
      </c>
      <c r="U40" s="1"/>
      <c r="V40" s="1">
        <v>49.678212172999999</v>
      </c>
      <c r="W40" s="1">
        <v>78.632221792999999</v>
      </c>
      <c r="X40" s="1">
        <v>0.45581690270000003</v>
      </c>
    </row>
    <row r="41" spans="1:24" ht="15" x14ac:dyDescent="0.25">
      <c r="A41" t="s">
        <v>222</v>
      </c>
      <c r="B41" t="s">
        <v>50</v>
      </c>
      <c r="C41" s="1">
        <v>137.07579000000001</v>
      </c>
      <c r="D41" s="1">
        <v>263.86498719000002</v>
      </c>
      <c r="E41" s="1"/>
      <c r="F41" s="1">
        <v>159.63632140000001</v>
      </c>
      <c r="G41" s="1">
        <v>486.54873253</v>
      </c>
      <c r="H41" s="1"/>
      <c r="I41" s="1">
        <v>2575.2540038000002</v>
      </c>
      <c r="J41" s="1">
        <v>6756.2768959000005</v>
      </c>
      <c r="K41" s="1">
        <v>59.855849042999999</v>
      </c>
      <c r="L41" s="1">
        <v>32.927710218999998</v>
      </c>
      <c r="M41" s="1">
        <v>1.9301431472999999</v>
      </c>
      <c r="N41" s="1">
        <v>137.07579000000001</v>
      </c>
      <c r="O41" s="1">
        <v>221.67010525000001</v>
      </c>
      <c r="P41" s="1"/>
      <c r="Q41" s="1">
        <v>159.16039556999999</v>
      </c>
      <c r="R41" s="1">
        <v>306.74018482999998</v>
      </c>
      <c r="S41" s="1"/>
      <c r="T41" s="1">
        <v>1499.5830278999999</v>
      </c>
      <c r="U41" s="1"/>
      <c r="V41" s="1">
        <v>59.855849042999999</v>
      </c>
      <c r="W41" s="1">
        <v>33.158106893999999</v>
      </c>
      <c r="X41" s="1">
        <v>2.0027802898</v>
      </c>
    </row>
    <row r="42" spans="1:24" ht="15" x14ac:dyDescent="0.25">
      <c r="A42" t="s">
        <v>281</v>
      </c>
      <c r="B42" t="s">
        <v>51</v>
      </c>
      <c r="C42" s="1">
        <v>121.26866</v>
      </c>
      <c r="D42" s="1">
        <v>25.684793929000001</v>
      </c>
      <c r="E42" s="1"/>
      <c r="F42" s="1">
        <v>62.297586348999999</v>
      </c>
      <c r="G42" s="1">
        <v>48.603087227000003</v>
      </c>
      <c r="H42" s="1"/>
      <c r="I42" s="1">
        <v>283.143642</v>
      </c>
      <c r="J42" s="1"/>
      <c r="K42" s="1">
        <v>90.464104112000001</v>
      </c>
      <c r="L42" s="1">
        <v>6.4358827000000002E-3</v>
      </c>
      <c r="M42" s="1">
        <v>0.33931688920000003</v>
      </c>
      <c r="N42" s="1">
        <v>121.26866</v>
      </c>
      <c r="O42" s="1">
        <v>23.728981994000002</v>
      </c>
      <c r="P42" s="1"/>
      <c r="Q42" s="1">
        <v>62.303012430999999</v>
      </c>
      <c r="R42" s="1">
        <v>32.207045352000002</v>
      </c>
      <c r="S42" s="1"/>
      <c r="T42" s="1">
        <v>138.81863264</v>
      </c>
      <c r="U42" s="1"/>
      <c r="V42" s="1">
        <v>90.464104112000001</v>
      </c>
      <c r="W42" s="1">
        <v>6.0995689000000004E-3</v>
      </c>
      <c r="X42" s="1">
        <v>0.34752177229999998</v>
      </c>
    </row>
    <row r="43" spans="1:24" ht="15" x14ac:dyDescent="0.25">
      <c r="A43" t="s">
        <v>282</v>
      </c>
      <c r="B43" t="s">
        <v>52</v>
      </c>
      <c r="C43" s="1">
        <v>233.24950000000001</v>
      </c>
      <c r="D43" s="1">
        <v>383.43982165</v>
      </c>
      <c r="E43" s="1"/>
      <c r="F43" s="1">
        <v>69.641756044000005</v>
      </c>
      <c r="G43" s="1">
        <v>129.94489834000001</v>
      </c>
      <c r="H43" s="1"/>
      <c r="I43" s="1">
        <v>1283.5780397000001</v>
      </c>
      <c r="J43" s="1"/>
      <c r="K43" s="1">
        <v>63.955499232999998</v>
      </c>
      <c r="L43" s="1">
        <v>72.744981327999994</v>
      </c>
      <c r="M43" s="1">
        <v>0.72918306060000004</v>
      </c>
      <c r="N43" s="1">
        <v>233.24950000000001</v>
      </c>
      <c r="O43" s="1">
        <v>328.17015879000002</v>
      </c>
      <c r="P43" s="1"/>
      <c r="Q43" s="1">
        <v>69.313080305</v>
      </c>
      <c r="R43" s="1">
        <v>95.212519654000005</v>
      </c>
      <c r="S43" s="1"/>
      <c r="T43" s="1">
        <v>665.01719334999996</v>
      </c>
      <c r="U43" s="1"/>
      <c r="V43" s="1">
        <v>63.955499232999998</v>
      </c>
      <c r="W43" s="1">
        <v>72.744981327999994</v>
      </c>
      <c r="X43" s="1">
        <v>0.74431022189999996</v>
      </c>
    </row>
    <row r="44" spans="1:24" ht="15" x14ac:dyDescent="0.25">
      <c r="A44" t="s">
        <v>283</v>
      </c>
      <c r="B44" t="s">
        <v>53</v>
      </c>
      <c r="C44" s="1">
        <v>68.583669999999998</v>
      </c>
      <c r="D44" s="1">
        <v>194.55804517999999</v>
      </c>
      <c r="E44" s="1"/>
      <c r="F44" s="1">
        <v>36.431308366000003</v>
      </c>
      <c r="G44" s="1">
        <v>46.016616609000003</v>
      </c>
      <c r="H44" s="1"/>
      <c r="I44" s="1">
        <v>1186.3907747000001</v>
      </c>
      <c r="J44" s="1"/>
      <c r="K44" s="1">
        <v>25.234494757</v>
      </c>
      <c r="L44" s="1">
        <v>1.0039565E-2</v>
      </c>
      <c r="M44" s="1">
        <v>0.61457101250000001</v>
      </c>
      <c r="N44" s="1">
        <v>68.583669999999998</v>
      </c>
      <c r="O44" s="1">
        <v>163.44644919000001</v>
      </c>
      <c r="P44" s="1"/>
      <c r="Q44" s="1">
        <v>36.386254596999997</v>
      </c>
      <c r="R44" s="1">
        <v>30.925668959999999</v>
      </c>
      <c r="S44" s="1"/>
      <c r="T44" s="1">
        <v>695.00941702</v>
      </c>
      <c r="U44" s="1"/>
      <c r="V44" s="1">
        <v>25.234494757</v>
      </c>
      <c r="W44" s="1">
        <v>9.5131408000000001E-3</v>
      </c>
      <c r="X44" s="1">
        <v>0.6299713763</v>
      </c>
    </row>
    <row r="45" spans="1:24" ht="15" x14ac:dyDescent="0.25">
      <c r="A45" t="s">
        <v>223</v>
      </c>
      <c r="B45" t="s">
        <v>54</v>
      </c>
      <c r="C45" s="1">
        <v>47.238010000000003</v>
      </c>
      <c r="D45" s="1"/>
      <c r="E45" s="1"/>
      <c r="F45" s="1">
        <v>29.046851138000001</v>
      </c>
      <c r="G45" s="1">
        <v>127.09994082999999</v>
      </c>
      <c r="H45" s="1"/>
      <c r="I45" s="1">
        <v>535.35602628000004</v>
      </c>
      <c r="J45" s="1"/>
      <c r="K45" s="1">
        <v>9.8649397373000003</v>
      </c>
      <c r="L45" s="1">
        <v>3.8796513000000001E-3</v>
      </c>
      <c r="M45" s="1">
        <v>0.41014452829999998</v>
      </c>
      <c r="N45" s="1">
        <v>47.238010000000003</v>
      </c>
      <c r="O45" s="1"/>
      <c r="P45" s="1"/>
      <c r="Q45" s="1">
        <v>29.10012227</v>
      </c>
      <c r="R45" s="1">
        <v>83.155467936999997</v>
      </c>
      <c r="S45" s="1"/>
      <c r="T45" s="1">
        <v>273.25480708999999</v>
      </c>
      <c r="U45" s="1"/>
      <c r="V45" s="1">
        <v>9.8649397373000003</v>
      </c>
      <c r="W45" s="1">
        <v>3.6760948999999998E-3</v>
      </c>
      <c r="X45" s="1">
        <v>0.42527788960000001</v>
      </c>
    </row>
    <row r="46" spans="1:24" ht="15" x14ac:dyDescent="0.25">
      <c r="A46" t="s">
        <v>284</v>
      </c>
      <c r="B46" t="s">
        <v>55</v>
      </c>
      <c r="C46" s="1">
        <v>341.24860000000001</v>
      </c>
      <c r="D46" s="1">
        <v>59.829633526000002</v>
      </c>
      <c r="E46" s="1"/>
      <c r="F46" s="1">
        <v>207.60556740999999</v>
      </c>
      <c r="G46" s="1">
        <v>306.29888653</v>
      </c>
      <c r="H46" s="1"/>
      <c r="I46" s="1">
        <v>868.76426686000002</v>
      </c>
      <c r="J46" s="1">
        <v>9.2018754620000003</v>
      </c>
      <c r="K46" s="1">
        <v>476.24467432</v>
      </c>
      <c r="L46" s="1">
        <v>157.16582492000001</v>
      </c>
      <c r="M46" s="1">
        <v>0.78932909449999999</v>
      </c>
      <c r="N46" s="1">
        <v>341.24860000000001</v>
      </c>
      <c r="O46" s="1">
        <v>50.365854251999998</v>
      </c>
      <c r="P46" s="1"/>
      <c r="Q46" s="1">
        <v>206.05302755</v>
      </c>
      <c r="R46" s="1">
        <v>240.23301705</v>
      </c>
      <c r="S46" s="1"/>
      <c r="T46" s="1">
        <v>448.80969227000003</v>
      </c>
      <c r="U46" s="1"/>
      <c r="V46" s="1">
        <v>476.24467432</v>
      </c>
      <c r="W46" s="1">
        <v>149.14550055999999</v>
      </c>
      <c r="X46" s="1">
        <v>0.8073400154</v>
      </c>
    </row>
    <row r="47" spans="1:24" x14ac:dyDescent="0.3">
      <c r="A47" t="s">
        <v>224</v>
      </c>
      <c r="B47" t="s">
        <v>56</v>
      </c>
      <c r="C47" s="1">
        <v>70.811369999999997</v>
      </c>
      <c r="D47" s="1">
        <v>278.80929666999998</v>
      </c>
      <c r="E47" s="1"/>
      <c r="F47" s="1">
        <v>936.65397906999999</v>
      </c>
      <c r="G47" s="1">
        <v>1943.9637385999999</v>
      </c>
      <c r="H47" s="1"/>
      <c r="I47" s="1">
        <v>11034.178147000001</v>
      </c>
      <c r="J47" s="1"/>
      <c r="K47" s="1">
        <v>2.35751921E-2</v>
      </c>
      <c r="L47" s="1">
        <v>227.32455418000001</v>
      </c>
      <c r="M47" s="1">
        <v>12.141279105000001</v>
      </c>
      <c r="N47" s="1">
        <v>70.811369999999997</v>
      </c>
      <c r="O47" s="1">
        <v>234.82328522</v>
      </c>
      <c r="P47" s="1"/>
      <c r="Q47" s="1">
        <v>937.30545874999996</v>
      </c>
      <c r="R47" s="1">
        <v>1261.0704109000001</v>
      </c>
      <c r="S47" s="1"/>
      <c r="T47" s="1">
        <v>5643.9995460999999</v>
      </c>
      <c r="U47" s="1"/>
      <c r="V47" s="1">
        <v>2.35751921E-2</v>
      </c>
      <c r="W47" s="1">
        <v>216.92263609</v>
      </c>
      <c r="X47" s="1">
        <v>12.598297973999999</v>
      </c>
    </row>
    <row r="48" spans="1:24" x14ac:dyDescent="0.3">
      <c r="A48" t="s">
        <v>285</v>
      </c>
      <c r="B48" t="s">
        <v>57</v>
      </c>
      <c r="C48" s="1">
        <v>207.386</v>
      </c>
      <c r="D48" s="1">
        <v>54.959953306000003</v>
      </c>
      <c r="E48" s="1"/>
      <c r="F48" s="1">
        <v>128.66610782000001</v>
      </c>
      <c r="G48" s="1">
        <v>127.87963608</v>
      </c>
      <c r="H48" s="1"/>
      <c r="I48" s="1">
        <v>504.79826650000001</v>
      </c>
      <c r="J48" s="1"/>
      <c r="K48" s="1">
        <v>123.20437364</v>
      </c>
      <c r="L48" s="1">
        <v>1.9903760452000001</v>
      </c>
      <c r="M48" s="1">
        <v>0.58004193719999997</v>
      </c>
      <c r="N48" s="1">
        <v>207.386</v>
      </c>
      <c r="O48" s="1">
        <v>49.199770211999997</v>
      </c>
      <c r="P48" s="1"/>
      <c r="Q48" s="1">
        <v>128.50807756</v>
      </c>
      <c r="R48" s="1">
        <v>83.244993214999994</v>
      </c>
      <c r="S48" s="1"/>
      <c r="T48" s="1">
        <v>239.33739394</v>
      </c>
      <c r="U48" s="1"/>
      <c r="V48" s="1">
        <v>123.20437364</v>
      </c>
      <c r="W48" s="1">
        <v>1.9903760452000001</v>
      </c>
      <c r="X48" s="1">
        <v>0.59332398060000002</v>
      </c>
    </row>
    <row r="49" spans="1:24" x14ac:dyDescent="0.3">
      <c r="A49" t="s">
        <v>286</v>
      </c>
      <c r="B49" t="s">
        <v>58</v>
      </c>
      <c r="C49" s="1">
        <v>310.3818</v>
      </c>
      <c r="D49" s="1">
        <v>446.24512100999999</v>
      </c>
      <c r="E49" s="1"/>
      <c r="F49" s="1">
        <v>84.055928616000003</v>
      </c>
      <c r="G49" s="1">
        <v>167.41562142000001</v>
      </c>
      <c r="H49" s="1"/>
      <c r="I49" s="1">
        <v>1478.3504353000001</v>
      </c>
      <c r="J49" s="1"/>
      <c r="K49" s="1">
        <v>122.01140411999999</v>
      </c>
      <c r="L49" s="1">
        <v>1.5919541200000002E-2</v>
      </c>
      <c r="M49" s="1">
        <v>0.39335005769999998</v>
      </c>
      <c r="N49" s="1">
        <v>310.3818</v>
      </c>
      <c r="O49" s="1">
        <v>377.94170902000002</v>
      </c>
      <c r="P49" s="1"/>
      <c r="Q49" s="1">
        <v>83.811046062000003</v>
      </c>
      <c r="R49" s="1">
        <v>120.42979708</v>
      </c>
      <c r="S49" s="1"/>
      <c r="T49" s="1">
        <v>840.20951032000005</v>
      </c>
      <c r="U49" s="1"/>
      <c r="V49" s="1">
        <v>122.01140411999999</v>
      </c>
      <c r="W49" s="1">
        <v>1.50856116E-2</v>
      </c>
      <c r="X49" s="1">
        <v>0.40121094369999999</v>
      </c>
    </row>
    <row r="50" spans="1:24" x14ac:dyDescent="0.3">
      <c r="A50" t="s">
        <v>287</v>
      </c>
      <c r="B50" t="s">
        <v>59</v>
      </c>
      <c r="C50" s="1">
        <v>183.26150000000001</v>
      </c>
      <c r="D50" s="1">
        <v>38.841767996999998</v>
      </c>
      <c r="E50" s="1"/>
      <c r="F50" s="1">
        <v>161.33704628999999</v>
      </c>
      <c r="G50" s="1">
        <v>280.43784950000003</v>
      </c>
      <c r="H50" s="1"/>
      <c r="I50" s="1">
        <v>2066.6361046000002</v>
      </c>
      <c r="J50" s="1">
        <v>183.42703330000001</v>
      </c>
      <c r="K50" s="1">
        <v>405.84325682000002</v>
      </c>
      <c r="L50" s="1">
        <v>1776.0637357999999</v>
      </c>
      <c r="M50" s="1">
        <v>2.9072288975</v>
      </c>
      <c r="N50" s="1">
        <v>183.26150000000001</v>
      </c>
      <c r="O50" s="1">
        <v>38.924035175</v>
      </c>
      <c r="P50" s="1"/>
      <c r="Q50" s="1">
        <v>159.85113806000001</v>
      </c>
      <c r="R50" s="1">
        <v>188.21168939</v>
      </c>
      <c r="S50" s="1"/>
      <c r="T50" s="1">
        <v>971.12588966999999</v>
      </c>
      <c r="U50" s="1">
        <v>66.767055929999998</v>
      </c>
      <c r="V50" s="1">
        <v>405.84325682000002</v>
      </c>
      <c r="W50" s="1">
        <v>1737.5764908000001</v>
      </c>
      <c r="X50" s="1">
        <v>2.9697219185999999</v>
      </c>
    </row>
    <row r="51" spans="1:24" x14ac:dyDescent="0.3">
      <c r="A51" t="s">
        <v>225</v>
      </c>
      <c r="B51" t="s">
        <v>60</v>
      </c>
      <c r="C51" s="1">
        <v>69.952389999999994</v>
      </c>
      <c r="D51" s="1">
        <v>108.12250295</v>
      </c>
      <c r="E51" s="1"/>
      <c r="F51" s="1">
        <v>123.06846495000001</v>
      </c>
      <c r="G51" s="1">
        <v>374.22678504999999</v>
      </c>
      <c r="H51" s="1"/>
      <c r="I51" s="1">
        <v>2323.3402092000001</v>
      </c>
      <c r="J51" s="1"/>
      <c r="K51" s="1">
        <v>4.4042935669999999</v>
      </c>
      <c r="L51" s="1">
        <v>3.4424035399999997E-2</v>
      </c>
      <c r="M51" s="1">
        <v>2.0334390387000001</v>
      </c>
      <c r="N51" s="1">
        <v>69.952389999999994</v>
      </c>
      <c r="O51" s="1">
        <v>90.832070504000001</v>
      </c>
      <c r="P51" s="1"/>
      <c r="Q51" s="1">
        <v>123.18064656999999</v>
      </c>
      <c r="R51" s="1">
        <v>237.49089463000001</v>
      </c>
      <c r="S51" s="1"/>
      <c r="T51" s="1">
        <v>1235.7163680000001</v>
      </c>
      <c r="U51" s="1"/>
      <c r="V51" s="1">
        <v>4.4042935669999999</v>
      </c>
      <c r="W51" s="1">
        <v>3.2620767000000002E-2</v>
      </c>
      <c r="X51" s="1">
        <v>2.1085322826000001</v>
      </c>
    </row>
    <row r="52" spans="1:24" x14ac:dyDescent="0.3">
      <c r="A52" t="s">
        <v>288</v>
      </c>
      <c r="B52" t="s">
        <v>61</v>
      </c>
      <c r="C52" s="1">
        <v>311.15600000000001</v>
      </c>
      <c r="D52" s="1">
        <v>43.139594162000002</v>
      </c>
      <c r="E52" s="1"/>
      <c r="F52" s="1">
        <v>107.67752348</v>
      </c>
      <c r="G52" s="1">
        <v>158.11953292000001</v>
      </c>
      <c r="H52" s="1"/>
      <c r="I52" s="1">
        <v>351.53752125</v>
      </c>
      <c r="J52" s="1"/>
      <c r="K52" s="1">
        <v>224.22601032</v>
      </c>
      <c r="L52" s="1">
        <v>3154.6466362000001</v>
      </c>
      <c r="M52" s="1">
        <v>0.30493834530000002</v>
      </c>
      <c r="N52" s="1">
        <v>311.15600000000001</v>
      </c>
      <c r="O52" s="1">
        <v>40.602045007000001</v>
      </c>
      <c r="P52" s="1"/>
      <c r="Q52" s="1">
        <v>106.84888863</v>
      </c>
      <c r="R52" s="1">
        <v>113.2015383</v>
      </c>
      <c r="S52" s="1"/>
      <c r="T52" s="1">
        <v>163.32293809999999</v>
      </c>
      <c r="U52" s="1"/>
      <c r="V52" s="1">
        <v>224.22601032</v>
      </c>
      <c r="W52" s="1">
        <v>2672.9272510999999</v>
      </c>
      <c r="X52" s="1">
        <v>0.3116173143</v>
      </c>
    </row>
    <row r="53" spans="1:24" x14ac:dyDescent="0.3">
      <c r="A53" t="s">
        <v>289</v>
      </c>
      <c r="B53" t="s">
        <v>62</v>
      </c>
      <c r="C53" s="1">
        <v>77.576570000000004</v>
      </c>
      <c r="D53" s="1">
        <v>79.931123420000006</v>
      </c>
      <c r="E53" s="1"/>
      <c r="F53" s="1">
        <v>37.633999519</v>
      </c>
      <c r="G53" s="1">
        <v>64.885449343000005</v>
      </c>
      <c r="H53" s="1"/>
      <c r="I53" s="1">
        <v>88.863143487000002</v>
      </c>
      <c r="J53" s="1"/>
      <c r="K53" s="1">
        <v>43.713194405000003</v>
      </c>
      <c r="L53" s="1"/>
      <c r="M53" s="1">
        <v>9.8145263900000002E-2</v>
      </c>
      <c r="N53" s="1">
        <v>77.576570000000004</v>
      </c>
      <c r="O53" s="1">
        <v>69.700343833000005</v>
      </c>
      <c r="P53" s="1"/>
      <c r="Q53" s="1">
        <v>37.636224308999999</v>
      </c>
      <c r="R53" s="1">
        <v>56.858683124000002</v>
      </c>
      <c r="S53" s="1"/>
      <c r="T53" s="1">
        <v>42.679124383999998</v>
      </c>
      <c r="U53" s="1"/>
      <c r="V53" s="1">
        <v>43.713194405000003</v>
      </c>
      <c r="W53" s="1"/>
      <c r="X53" s="1">
        <v>0.1007559686</v>
      </c>
    </row>
    <row r="54" spans="1:24" x14ac:dyDescent="0.3">
      <c r="A54" t="s">
        <v>290</v>
      </c>
      <c r="B54" t="s">
        <v>63</v>
      </c>
      <c r="C54" s="1">
        <v>127.742</v>
      </c>
      <c r="D54" s="1">
        <v>239.79910767999999</v>
      </c>
      <c r="E54" s="1"/>
      <c r="F54" s="1">
        <v>95.842784604000002</v>
      </c>
      <c r="G54" s="1">
        <v>773.74132199999997</v>
      </c>
      <c r="H54" s="1"/>
      <c r="I54" s="1">
        <v>1014.6479917</v>
      </c>
      <c r="J54" s="1">
        <v>556.82563864999997</v>
      </c>
      <c r="K54" s="1">
        <v>75.364657532999999</v>
      </c>
      <c r="L54" s="1">
        <v>832.88331254000002</v>
      </c>
      <c r="M54" s="1">
        <v>1.3869724025000001</v>
      </c>
      <c r="N54" s="1">
        <v>127.742</v>
      </c>
      <c r="O54" s="1">
        <v>202.33393146</v>
      </c>
      <c r="P54" s="1"/>
      <c r="Q54" s="1">
        <v>94.144465120999996</v>
      </c>
      <c r="R54" s="1">
        <v>482.29768825999997</v>
      </c>
      <c r="S54" s="1"/>
      <c r="T54" s="1">
        <v>541.95777551000003</v>
      </c>
      <c r="U54" s="1">
        <v>304.13032305000002</v>
      </c>
      <c r="V54" s="1">
        <v>75.364657532999999</v>
      </c>
      <c r="W54" s="1">
        <v>735.38385389999996</v>
      </c>
      <c r="X54" s="1">
        <v>1.4169470609999999</v>
      </c>
    </row>
    <row r="55" spans="1:24" x14ac:dyDescent="0.3">
      <c r="A55" t="s">
        <v>291</v>
      </c>
      <c r="B55" t="s">
        <v>64</v>
      </c>
      <c r="C55" s="1">
        <v>130.81469999999999</v>
      </c>
      <c r="D55" s="1">
        <v>166.93030224</v>
      </c>
      <c r="E55" s="1"/>
      <c r="F55" s="1">
        <v>45.513304138999999</v>
      </c>
      <c r="G55" s="1">
        <v>101.26992831</v>
      </c>
      <c r="H55" s="1"/>
      <c r="I55" s="1">
        <v>488.98398691</v>
      </c>
      <c r="J55" s="1"/>
      <c r="K55" s="1">
        <v>12.468875559000001</v>
      </c>
      <c r="L55" s="1">
        <v>0.22305155770000001</v>
      </c>
      <c r="M55" s="1">
        <v>0.79439039259999999</v>
      </c>
      <c r="N55" s="1">
        <v>130.81469999999999</v>
      </c>
      <c r="O55" s="1">
        <v>143.86327027999999</v>
      </c>
      <c r="P55" s="1"/>
      <c r="Q55" s="1">
        <v>45.321965820999999</v>
      </c>
      <c r="R55" s="1">
        <v>68.401867048</v>
      </c>
      <c r="S55" s="1"/>
      <c r="T55" s="1">
        <v>232.87237984000001</v>
      </c>
      <c r="U55" s="1"/>
      <c r="V55" s="1">
        <v>12.468875559000001</v>
      </c>
      <c r="W55" s="1">
        <v>0.22305155770000001</v>
      </c>
      <c r="X55" s="1">
        <v>0.81525853370000001</v>
      </c>
    </row>
    <row r="56" spans="1:24" x14ac:dyDescent="0.3">
      <c r="A56" t="s">
        <v>292</v>
      </c>
      <c r="B56" t="s">
        <v>65</v>
      </c>
      <c r="C56" s="1">
        <v>197.5258</v>
      </c>
      <c r="D56" s="1">
        <v>27.420270485</v>
      </c>
      <c r="E56" s="1"/>
      <c r="F56" s="1">
        <v>128.46151979000001</v>
      </c>
      <c r="G56" s="1">
        <v>149.32914475000001</v>
      </c>
      <c r="H56" s="1"/>
      <c r="I56" s="1">
        <v>909.17643186999999</v>
      </c>
      <c r="J56" s="1"/>
      <c r="K56" s="1">
        <v>122.82972664</v>
      </c>
      <c r="L56" s="1">
        <v>43.498437445</v>
      </c>
      <c r="M56" s="1">
        <v>0.56508925779999997</v>
      </c>
      <c r="N56" s="1">
        <v>197.5258</v>
      </c>
      <c r="O56" s="1">
        <v>28.946238728000001</v>
      </c>
      <c r="P56" s="1"/>
      <c r="Q56" s="1">
        <v>128.35177967999999</v>
      </c>
      <c r="R56" s="1">
        <v>96.272449585999993</v>
      </c>
      <c r="S56" s="1"/>
      <c r="T56" s="1">
        <v>444.39627080000002</v>
      </c>
      <c r="U56" s="1"/>
      <c r="V56" s="1">
        <v>122.82972664</v>
      </c>
      <c r="W56" s="1">
        <v>43.497422329999999</v>
      </c>
      <c r="X56" s="1">
        <v>0.57831240189999999</v>
      </c>
    </row>
    <row r="57" spans="1:24" x14ac:dyDescent="0.3">
      <c r="A57" t="s">
        <v>293</v>
      </c>
      <c r="B57" t="s">
        <v>66</v>
      </c>
      <c r="C57" s="1">
        <v>96.731999999999999</v>
      </c>
      <c r="D57" s="1">
        <v>5.1383968418999997</v>
      </c>
      <c r="E57" s="1"/>
      <c r="F57" s="1">
        <v>43.393892694000002</v>
      </c>
      <c r="G57" s="1">
        <v>56.894658284999998</v>
      </c>
      <c r="H57" s="1"/>
      <c r="I57" s="1">
        <v>220.33413571</v>
      </c>
      <c r="J57" s="1"/>
      <c r="K57" s="1">
        <v>156.04114716999999</v>
      </c>
      <c r="L57" s="1">
        <v>0.13726773710000001</v>
      </c>
      <c r="M57" s="1">
        <v>0.2687645354</v>
      </c>
      <c r="N57" s="1">
        <v>96.731999999999999</v>
      </c>
      <c r="O57" s="1">
        <v>5.4244275126000003</v>
      </c>
      <c r="P57" s="1"/>
      <c r="Q57" s="1">
        <v>43.105561022000003</v>
      </c>
      <c r="R57" s="1">
        <v>36.123858378000001</v>
      </c>
      <c r="S57" s="1"/>
      <c r="T57" s="1">
        <v>112.26948605</v>
      </c>
      <c r="U57" s="1"/>
      <c r="V57" s="1">
        <v>156.04114716999999</v>
      </c>
      <c r="W57" s="1">
        <v>0.13726773710000001</v>
      </c>
      <c r="X57" s="1">
        <v>0.27523192759999998</v>
      </c>
    </row>
    <row r="58" spans="1:24" x14ac:dyDescent="0.3">
      <c r="A58" t="s">
        <v>294</v>
      </c>
      <c r="B58" t="s">
        <v>67</v>
      </c>
      <c r="C58" s="1">
        <v>56.989306999999997</v>
      </c>
      <c r="D58" s="1">
        <v>11.351662023999999</v>
      </c>
      <c r="E58" s="1"/>
      <c r="F58" s="1">
        <v>51.113863307999999</v>
      </c>
      <c r="G58" s="1">
        <v>166.27317772999999</v>
      </c>
      <c r="H58" s="1"/>
      <c r="I58" s="1">
        <v>571.89316775999998</v>
      </c>
      <c r="J58" s="1"/>
      <c r="K58" s="1">
        <v>0.59295682380000003</v>
      </c>
      <c r="L58" s="1">
        <v>9.6139798000000002E-3</v>
      </c>
      <c r="M58" s="1">
        <v>1.0763208728</v>
      </c>
      <c r="N58" s="1">
        <v>56.989306999999997</v>
      </c>
      <c r="O58" s="1">
        <v>11.983390667</v>
      </c>
      <c r="P58" s="1"/>
      <c r="Q58" s="1">
        <v>51.107331829000003</v>
      </c>
      <c r="R58" s="1">
        <v>110.56369141</v>
      </c>
      <c r="S58" s="1"/>
      <c r="T58" s="1">
        <v>282.59702069000002</v>
      </c>
      <c r="U58" s="1"/>
      <c r="V58" s="1">
        <v>0.59295682380000003</v>
      </c>
      <c r="W58" s="1">
        <v>9.1101350999999997E-3</v>
      </c>
      <c r="X58" s="1">
        <v>1.1061737220000001</v>
      </c>
    </row>
    <row r="59" spans="1:24" x14ac:dyDescent="0.3">
      <c r="A59" t="s">
        <v>226</v>
      </c>
      <c r="B59" t="s">
        <v>68</v>
      </c>
      <c r="C59" s="1">
        <v>76.932169999999999</v>
      </c>
      <c r="D59" s="1">
        <v>117.85346085</v>
      </c>
      <c r="E59" s="1"/>
      <c r="F59" s="1">
        <v>128.19340932</v>
      </c>
      <c r="G59" s="1">
        <v>478.92960353000001</v>
      </c>
      <c r="H59" s="1"/>
      <c r="I59" s="1">
        <v>1394.6446347000001</v>
      </c>
      <c r="J59" s="1"/>
      <c r="K59" s="1">
        <v>0.95794101870000004</v>
      </c>
      <c r="L59" s="1">
        <v>10.068685898</v>
      </c>
      <c r="M59" s="1">
        <v>1.7289678217</v>
      </c>
      <c r="N59" s="1">
        <v>76.932169999999999</v>
      </c>
      <c r="O59" s="1">
        <v>99.006485269999999</v>
      </c>
      <c r="P59" s="1"/>
      <c r="Q59" s="1">
        <v>128.31852358</v>
      </c>
      <c r="R59" s="1">
        <v>313.20929921999999</v>
      </c>
      <c r="S59" s="1"/>
      <c r="T59" s="1">
        <v>718.83056733000001</v>
      </c>
      <c r="U59" s="1"/>
      <c r="V59" s="1">
        <v>0.95794101870000004</v>
      </c>
      <c r="W59" s="1">
        <v>11.432616613</v>
      </c>
      <c r="X59" s="1">
        <v>1.7899876216999999</v>
      </c>
    </row>
    <row r="60" spans="1:24" x14ac:dyDescent="0.3">
      <c r="A60" t="s">
        <v>295</v>
      </c>
      <c r="B60" t="s">
        <v>69</v>
      </c>
      <c r="C60" s="1">
        <v>141.79597000000001</v>
      </c>
      <c r="D60" s="1">
        <v>513.57835403000001</v>
      </c>
      <c r="E60" s="1"/>
      <c r="F60" s="1">
        <v>168.94139647</v>
      </c>
      <c r="G60" s="1">
        <v>375.65798042</v>
      </c>
      <c r="H60" s="1"/>
      <c r="I60" s="1">
        <v>2070.3656925999999</v>
      </c>
      <c r="J60" s="1">
        <v>2899.1943007999998</v>
      </c>
      <c r="K60" s="1">
        <v>49.762175253000002</v>
      </c>
      <c r="L60" s="1">
        <v>1947.5965048999999</v>
      </c>
      <c r="M60" s="1">
        <v>3.8319531046000002</v>
      </c>
      <c r="N60" s="1">
        <v>141.79597000000001</v>
      </c>
      <c r="O60" s="1">
        <v>431.44998440000001</v>
      </c>
      <c r="P60" s="1"/>
      <c r="Q60" s="1">
        <v>167.62666411000001</v>
      </c>
      <c r="R60" s="1">
        <v>242.01243818</v>
      </c>
      <c r="S60" s="1"/>
      <c r="T60" s="1">
        <v>963.76000755999996</v>
      </c>
      <c r="U60" s="1">
        <v>4911.2899509999997</v>
      </c>
      <c r="V60" s="1">
        <v>49.762175253000002</v>
      </c>
      <c r="W60" s="1">
        <v>1834.9520846999999</v>
      </c>
      <c r="X60" s="1">
        <v>3.9280734757000002</v>
      </c>
    </row>
    <row r="61" spans="1:24" x14ac:dyDescent="0.3">
      <c r="A61" t="s">
        <v>227</v>
      </c>
      <c r="B61" t="s">
        <v>70</v>
      </c>
      <c r="C61" s="1">
        <v>81.673310000000001</v>
      </c>
      <c r="D61" s="1"/>
      <c r="E61" s="1"/>
      <c r="F61" s="1">
        <v>140.90511247000001</v>
      </c>
      <c r="G61" s="1">
        <v>991.01255608999998</v>
      </c>
      <c r="H61" s="1"/>
      <c r="I61" s="1">
        <v>2365.5154489000001</v>
      </c>
      <c r="J61" s="1"/>
      <c r="K61" s="1">
        <v>0.13851100290000001</v>
      </c>
      <c r="L61" s="1">
        <v>34.751695718000001</v>
      </c>
      <c r="M61" s="1">
        <v>2.7708274990000001</v>
      </c>
      <c r="N61" s="1">
        <v>81.673310000000001</v>
      </c>
      <c r="O61" s="1"/>
      <c r="P61" s="1"/>
      <c r="Q61" s="1">
        <v>140.60208144000001</v>
      </c>
      <c r="R61" s="1">
        <v>675.28434146999996</v>
      </c>
      <c r="S61" s="1"/>
      <c r="T61" s="1">
        <v>1348.5023767</v>
      </c>
      <c r="U61" s="1"/>
      <c r="V61" s="1">
        <v>0.13851100290000001</v>
      </c>
      <c r="W61" s="1">
        <v>40.392372666</v>
      </c>
      <c r="X61" s="1">
        <v>2.8687702314000001</v>
      </c>
    </row>
    <row r="62" spans="1:24" x14ac:dyDescent="0.3">
      <c r="A62" t="s">
        <v>296</v>
      </c>
      <c r="B62" t="s">
        <v>71</v>
      </c>
      <c r="C62" s="1">
        <v>126.84547999999999</v>
      </c>
      <c r="D62" s="1">
        <v>14.759151885</v>
      </c>
      <c r="E62" s="1"/>
      <c r="F62" s="1">
        <v>38.017016495999997</v>
      </c>
      <c r="G62" s="1">
        <v>79.558805372999998</v>
      </c>
      <c r="H62" s="1"/>
      <c r="I62" s="1">
        <v>2193.7104380000001</v>
      </c>
      <c r="J62" s="1"/>
      <c r="K62" s="1">
        <v>5.2151700678999999</v>
      </c>
      <c r="L62" s="1">
        <v>0.2125823916</v>
      </c>
      <c r="M62" s="1">
        <v>0.93178325660000005</v>
      </c>
      <c r="N62" s="1">
        <v>126.84547999999999</v>
      </c>
      <c r="O62" s="1">
        <v>15.580696541</v>
      </c>
      <c r="P62" s="1"/>
      <c r="Q62" s="1">
        <v>37.971584102000001</v>
      </c>
      <c r="R62" s="1">
        <v>51.693775123999998</v>
      </c>
      <c r="S62" s="1"/>
      <c r="T62" s="1">
        <v>1419.2227078000001</v>
      </c>
      <c r="U62" s="1"/>
      <c r="V62" s="1">
        <v>5.2151700678999999</v>
      </c>
      <c r="W62" s="1">
        <v>0.21222325659999999</v>
      </c>
      <c r="X62" s="1">
        <v>0.95361809460000002</v>
      </c>
    </row>
    <row r="63" spans="1:24" x14ac:dyDescent="0.3">
      <c r="A63" t="s">
        <v>228</v>
      </c>
      <c r="B63" t="s">
        <v>72</v>
      </c>
      <c r="C63" s="1">
        <v>107.98227</v>
      </c>
      <c r="D63" s="1">
        <v>792.18795151999996</v>
      </c>
      <c r="E63" s="1"/>
      <c r="F63" s="1">
        <v>1513.7541467000001</v>
      </c>
      <c r="G63" s="1">
        <v>3901.7112009000002</v>
      </c>
      <c r="H63" s="1"/>
      <c r="I63" s="1">
        <v>16057.981701999999</v>
      </c>
      <c r="J63" s="1"/>
      <c r="K63" s="1">
        <v>3.5593958888000001</v>
      </c>
      <c r="L63" s="1">
        <v>1211.0452432</v>
      </c>
      <c r="M63" s="1">
        <v>16.283425807</v>
      </c>
      <c r="N63" s="1">
        <v>107.98227</v>
      </c>
      <c r="O63" s="1">
        <v>667.76037148</v>
      </c>
      <c r="P63" s="1"/>
      <c r="Q63" s="1">
        <v>1519.2489608999999</v>
      </c>
      <c r="R63" s="1">
        <v>2529.3000228000001</v>
      </c>
      <c r="S63" s="1"/>
      <c r="T63" s="1">
        <v>9083.9122470000002</v>
      </c>
      <c r="U63" s="1"/>
      <c r="V63" s="1">
        <v>3.5593958888000001</v>
      </c>
      <c r="W63" s="1">
        <v>1111.4416447000001</v>
      </c>
      <c r="X63" s="1">
        <v>16.827623962000001</v>
      </c>
    </row>
    <row r="64" spans="1:24" x14ac:dyDescent="0.3">
      <c r="A64" t="s">
        <v>297</v>
      </c>
      <c r="B64" t="s">
        <v>73</v>
      </c>
      <c r="C64" s="1">
        <v>58.274740000000001</v>
      </c>
      <c r="D64" s="1">
        <v>16.313190909999999</v>
      </c>
      <c r="E64" s="1"/>
      <c r="F64" s="1">
        <v>57.810488204999999</v>
      </c>
      <c r="G64" s="1">
        <v>131.68620769</v>
      </c>
      <c r="H64" s="1"/>
      <c r="I64" s="1">
        <v>687.31262384000001</v>
      </c>
      <c r="J64" s="1"/>
      <c r="K64" s="1">
        <v>0.3348948215</v>
      </c>
      <c r="L64" s="1">
        <v>8.5792141599999996E-2</v>
      </c>
      <c r="M64" s="1">
        <v>1.1804832142999999</v>
      </c>
      <c r="N64" s="1">
        <v>58.274740000000001</v>
      </c>
      <c r="O64" s="1">
        <v>17.221098520999998</v>
      </c>
      <c r="P64" s="1"/>
      <c r="Q64" s="1">
        <v>57.540952245</v>
      </c>
      <c r="R64" s="1">
        <v>88.171862187000002</v>
      </c>
      <c r="S64" s="1"/>
      <c r="T64" s="1">
        <v>334.30738530000002</v>
      </c>
      <c r="U64" s="1"/>
      <c r="V64" s="1">
        <v>0.3348948215</v>
      </c>
      <c r="W64" s="1">
        <v>8.5792141599999996E-2</v>
      </c>
      <c r="X64" s="1">
        <v>1.2117063805999999</v>
      </c>
    </row>
    <row r="65" spans="1:24" x14ac:dyDescent="0.3">
      <c r="A65" t="s">
        <v>298</v>
      </c>
      <c r="B65" t="s">
        <v>74</v>
      </c>
      <c r="C65" s="1">
        <v>75.717609999999993</v>
      </c>
      <c r="D65" s="1">
        <v>1.7688738846000001</v>
      </c>
      <c r="E65" s="1"/>
      <c r="F65" s="1">
        <v>20.141809977000001</v>
      </c>
      <c r="G65" s="1">
        <v>13.382034948999999</v>
      </c>
      <c r="H65" s="1"/>
      <c r="I65" s="1">
        <v>77.485927376000006</v>
      </c>
      <c r="J65" s="1"/>
      <c r="K65" s="1">
        <v>26.982628248000001</v>
      </c>
      <c r="L65" s="1">
        <v>42.663634098999999</v>
      </c>
      <c r="M65" s="1">
        <v>8.8891190699999997E-2</v>
      </c>
      <c r="N65" s="1">
        <v>75.717609999999993</v>
      </c>
      <c r="O65" s="1">
        <v>1.4860117495</v>
      </c>
      <c r="P65" s="1"/>
      <c r="Q65" s="1">
        <v>20.138186555000001</v>
      </c>
      <c r="R65" s="1">
        <v>8.0463341318000001</v>
      </c>
      <c r="S65" s="1"/>
      <c r="T65" s="1">
        <v>37.048909059000003</v>
      </c>
      <c r="U65" s="1"/>
      <c r="V65" s="1">
        <v>26.982628248000001</v>
      </c>
      <c r="W65" s="1">
        <v>42.653575996000001</v>
      </c>
      <c r="X65" s="1">
        <v>9.1366947500000004E-2</v>
      </c>
    </row>
    <row r="66" spans="1:24" x14ac:dyDescent="0.3">
      <c r="A66" t="s">
        <v>299</v>
      </c>
      <c r="B66" t="s">
        <v>75</v>
      </c>
      <c r="C66" s="1">
        <v>52.071269999999998</v>
      </c>
      <c r="D66" s="1">
        <v>161.77871119</v>
      </c>
      <c r="E66" s="1">
        <v>431.11062383000001</v>
      </c>
      <c r="F66" s="1">
        <v>81.262141843999999</v>
      </c>
      <c r="G66" s="1">
        <v>577.00344872999995</v>
      </c>
      <c r="H66" s="1"/>
      <c r="I66" s="1">
        <v>2559.9717430999999</v>
      </c>
      <c r="J66" s="1">
        <v>31.622921944000002</v>
      </c>
      <c r="K66" s="1">
        <v>24.107593861000002</v>
      </c>
      <c r="L66" s="1">
        <v>1879.8267289999999</v>
      </c>
      <c r="M66" s="1">
        <v>2.2347985122999998</v>
      </c>
      <c r="N66" s="1">
        <v>52.071269999999998</v>
      </c>
      <c r="O66" s="1">
        <v>138.84750797999999</v>
      </c>
      <c r="P66" s="1">
        <v>448.09260272</v>
      </c>
      <c r="Q66" s="1">
        <v>80.420472945</v>
      </c>
      <c r="R66" s="1">
        <v>454.76662485000003</v>
      </c>
      <c r="S66" s="1"/>
      <c r="T66" s="1">
        <v>1490.6666963</v>
      </c>
      <c r="U66" s="1"/>
      <c r="V66" s="1">
        <v>24.107593861000002</v>
      </c>
      <c r="W66" s="1">
        <v>1902.7510385</v>
      </c>
      <c r="X66" s="1">
        <v>2.2862094364000001</v>
      </c>
    </row>
    <row r="67" spans="1:24" x14ac:dyDescent="0.3">
      <c r="A67" t="s">
        <v>244</v>
      </c>
      <c r="B67" t="s">
        <v>76</v>
      </c>
      <c r="C67" s="1">
        <v>125.09757</v>
      </c>
      <c r="D67" s="1">
        <v>584.00886764999996</v>
      </c>
      <c r="E67" s="1"/>
      <c r="F67" s="1">
        <v>89.847771657999999</v>
      </c>
      <c r="G67" s="1">
        <v>265.71967092</v>
      </c>
      <c r="H67" s="1"/>
      <c r="I67" s="1">
        <v>2357.6770117999999</v>
      </c>
      <c r="J67" s="1"/>
      <c r="K67" s="1">
        <v>4.7724056990000001</v>
      </c>
      <c r="L67" s="1">
        <v>0.56880274630000005</v>
      </c>
      <c r="M67" s="1">
        <v>2.0580532550999999</v>
      </c>
      <c r="N67" s="1">
        <v>125.09757</v>
      </c>
      <c r="O67" s="1">
        <v>490.61905597999998</v>
      </c>
      <c r="P67" s="1"/>
      <c r="Q67" s="1">
        <v>89.261471884000002</v>
      </c>
      <c r="R67" s="1">
        <v>169.17263689999999</v>
      </c>
      <c r="S67" s="1"/>
      <c r="T67" s="1">
        <v>1329.8654213</v>
      </c>
      <c r="U67" s="1"/>
      <c r="V67" s="1">
        <v>4.7724056990000001</v>
      </c>
      <c r="W67" s="1">
        <v>0.56776436740000003</v>
      </c>
      <c r="X67" s="1">
        <v>2.1100341440000001</v>
      </c>
    </row>
    <row r="68" spans="1:24" x14ac:dyDescent="0.3">
      <c r="A68" t="s">
        <v>300</v>
      </c>
      <c r="B68" t="s">
        <v>77</v>
      </c>
      <c r="C68" s="1">
        <v>249.29249999999999</v>
      </c>
      <c r="D68" s="1">
        <v>43.618890700000001</v>
      </c>
      <c r="E68" s="1"/>
      <c r="F68" s="1">
        <v>162.31539287000001</v>
      </c>
      <c r="G68" s="1">
        <v>115.23402319</v>
      </c>
      <c r="H68" s="1"/>
      <c r="I68" s="1">
        <v>605.88794065000002</v>
      </c>
      <c r="J68" s="1"/>
      <c r="K68" s="1">
        <v>573.93496935999997</v>
      </c>
      <c r="L68" s="1">
        <v>0.27453596699999999</v>
      </c>
      <c r="M68" s="1">
        <v>0.71562732900000003</v>
      </c>
      <c r="N68" s="1">
        <v>249.29249999999999</v>
      </c>
      <c r="O68" s="1">
        <v>36.643392814000002</v>
      </c>
      <c r="P68" s="1"/>
      <c r="Q68" s="1">
        <v>162.21384487</v>
      </c>
      <c r="R68" s="1">
        <v>80.249035528999997</v>
      </c>
      <c r="S68" s="1"/>
      <c r="T68" s="1">
        <v>282.64911783999997</v>
      </c>
      <c r="U68" s="1"/>
      <c r="V68" s="1">
        <v>573.93496935999997</v>
      </c>
      <c r="W68" s="1">
        <v>0.32029331189999999</v>
      </c>
      <c r="X68" s="1">
        <v>0.73162028140000002</v>
      </c>
    </row>
    <row r="69" spans="1:24" x14ac:dyDescent="0.3">
      <c r="A69" t="s">
        <v>301</v>
      </c>
      <c r="B69" t="s">
        <v>78</v>
      </c>
      <c r="C69" s="1">
        <v>113.39570000000001</v>
      </c>
      <c r="D69" s="1">
        <v>54.209387919999998</v>
      </c>
      <c r="E69" s="1"/>
      <c r="F69" s="1">
        <v>40.991305603999997</v>
      </c>
      <c r="G69" s="1">
        <v>154.65549533999999</v>
      </c>
      <c r="H69" s="1"/>
      <c r="I69" s="1">
        <v>1146.6073809</v>
      </c>
      <c r="J69" s="1"/>
      <c r="K69" s="1">
        <v>86.324733945000006</v>
      </c>
      <c r="L69" s="1">
        <v>59.301493002999997</v>
      </c>
      <c r="M69" s="1">
        <v>0.64253229410000001</v>
      </c>
      <c r="N69" s="1">
        <v>113.39570000000001</v>
      </c>
      <c r="O69" s="1">
        <v>45.541499639000001</v>
      </c>
      <c r="P69" s="1"/>
      <c r="Q69" s="1">
        <v>40.968805086000003</v>
      </c>
      <c r="R69" s="1">
        <v>116.82300664</v>
      </c>
      <c r="S69" s="1"/>
      <c r="T69" s="1">
        <v>678.44138473999999</v>
      </c>
      <c r="U69" s="1"/>
      <c r="V69" s="1">
        <v>86.324733945000006</v>
      </c>
      <c r="W69" s="1">
        <v>59.301491151999997</v>
      </c>
      <c r="X69" s="1">
        <v>0.65917392789999996</v>
      </c>
    </row>
    <row r="70" spans="1:24" x14ac:dyDescent="0.3">
      <c r="A70" t="s">
        <v>229</v>
      </c>
      <c r="B70" t="s">
        <v>79</v>
      </c>
      <c r="C70" s="1">
        <v>116.16067</v>
      </c>
      <c r="D70" s="1">
        <v>325.68326549</v>
      </c>
      <c r="E70" s="1"/>
      <c r="F70" s="1">
        <v>863.96806671000002</v>
      </c>
      <c r="G70" s="1">
        <v>3893.0548911999999</v>
      </c>
      <c r="H70" s="1"/>
      <c r="I70" s="1">
        <v>11105.333989999999</v>
      </c>
      <c r="J70" s="1"/>
      <c r="K70" s="1">
        <v>0.15476985260000001</v>
      </c>
      <c r="L70" s="1">
        <v>4.6254724343999998</v>
      </c>
      <c r="M70" s="1">
        <v>12.484711518999999</v>
      </c>
      <c r="N70" s="1">
        <v>116.16067</v>
      </c>
      <c r="O70" s="1">
        <v>273.60212668999998</v>
      </c>
      <c r="P70" s="1"/>
      <c r="Q70" s="1">
        <v>865.20941791999996</v>
      </c>
      <c r="R70" s="1">
        <v>2572.0275255000001</v>
      </c>
      <c r="S70" s="1"/>
      <c r="T70" s="1">
        <v>5856.4615812000002</v>
      </c>
      <c r="U70" s="1"/>
      <c r="V70" s="1">
        <v>0.15476985260000001</v>
      </c>
      <c r="W70" s="1">
        <v>4.1217247628999996</v>
      </c>
      <c r="X70" s="1">
        <v>12.932509483</v>
      </c>
    </row>
    <row r="71" spans="1:24" x14ac:dyDescent="0.3">
      <c r="A71" t="s">
        <v>302</v>
      </c>
      <c r="B71" t="s">
        <v>80</v>
      </c>
      <c r="C71" s="1">
        <v>78.962440000000001</v>
      </c>
      <c r="D71" s="1">
        <v>66.500659568000003</v>
      </c>
      <c r="E71" s="1"/>
      <c r="F71" s="1">
        <v>50.007519483000003</v>
      </c>
      <c r="G71" s="1">
        <v>184.43476601</v>
      </c>
      <c r="H71" s="1"/>
      <c r="I71" s="1">
        <v>1055.3198129</v>
      </c>
      <c r="J71" s="1"/>
      <c r="K71" s="1">
        <v>3.3978251990000001</v>
      </c>
      <c r="L71" s="1">
        <v>0.63829233090000004</v>
      </c>
      <c r="M71" s="1">
        <v>1.6086493382</v>
      </c>
      <c r="N71" s="1">
        <v>78.962440000000001</v>
      </c>
      <c r="O71" s="1">
        <v>55.866687521999999</v>
      </c>
      <c r="P71" s="1"/>
      <c r="Q71" s="1">
        <v>49.736640313000002</v>
      </c>
      <c r="R71" s="1">
        <v>117.00375302</v>
      </c>
      <c r="S71" s="1"/>
      <c r="T71" s="1">
        <v>508.74825461</v>
      </c>
      <c r="U71" s="1"/>
      <c r="V71" s="1">
        <v>3.3978251990000001</v>
      </c>
      <c r="W71" s="1">
        <v>0.633623563</v>
      </c>
      <c r="X71" s="1">
        <v>1.6497951606000001</v>
      </c>
    </row>
    <row r="72" spans="1:24" x14ac:dyDescent="0.3">
      <c r="A72" t="s">
        <v>246</v>
      </c>
      <c r="B72" t="s">
        <v>81</v>
      </c>
      <c r="C72" s="1">
        <v>130.15430000000001</v>
      </c>
      <c r="D72" s="1">
        <v>212.17739828000001</v>
      </c>
      <c r="E72" s="1"/>
      <c r="F72" s="1">
        <v>171.59456736000001</v>
      </c>
      <c r="G72" s="1">
        <v>882.42257498000004</v>
      </c>
      <c r="H72" s="1"/>
      <c r="I72" s="1">
        <v>3701.5909114999999</v>
      </c>
      <c r="J72" s="1"/>
      <c r="K72" s="1">
        <v>1.1542788815</v>
      </c>
      <c r="L72" s="1">
        <v>126.07254469999999</v>
      </c>
      <c r="M72" s="1">
        <v>5.8634460946000004</v>
      </c>
      <c r="N72" s="1">
        <v>130.15430000000001</v>
      </c>
      <c r="O72" s="1">
        <v>178.24860025000001</v>
      </c>
      <c r="P72" s="1"/>
      <c r="Q72" s="1">
        <v>169.89623621999999</v>
      </c>
      <c r="R72" s="1">
        <v>590.57015712999998</v>
      </c>
      <c r="S72" s="1"/>
      <c r="T72" s="1">
        <v>1857.7733082</v>
      </c>
      <c r="U72" s="1"/>
      <c r="V72" s="1">
        <v>1.1542788815</v>
      </c>
      <c r="W72" s="1">
        <v>112.11735267</v>
      </c>
      <c r="X72" s="1">
        <v>6.0177982767999998</v>
      </c>
    </row>
    <row r="73" spans="1:24" x14ac:dyDescent="0.3">
      <c r="A73" t="s">
        <v>303</v>
      </c>
      <c r="B73" t="s">
        <v>82</v>
      </c>
      <c r="C73" s="1">
        <v>130.9358</v>
      </c>
      <c r="D73" s="1">
        <v>43.408993721999998</v>
      </c>
      <c r="E73" s="1"/>
      <c r="F73" s="1">
        <v>29.230352293999999</v>
      </c>
      <c r="G73" s="1">
        <v>40.216297343999997</v>
      </c>
      <c r="H73" s="1"/>
      <c r="I73" s="1">
        <v>275.33881779000001</v>
      </c>
      <c r="J73" s="1"/>
      <c r="K73" s="1">
        <v>102.56127193</v>
      </c>
      <c r="L73" s="1">
        <v>5.9491848E-3</v>
      </c>
      <c r="M73" s="1">
        <v>0.25035042130000001</v>
      </c>
      <c r="N73" s="1">
        <v>130.9358</v>
      </c>
      <c r="O73" s="1">
        <v>36.466532262000001</v>
      </c>
      <c r="P73" s="1"/>
      <c r="Q73" s="1">
        <v>29.172164882000001</v>
      </c>
      <c r="R73" s="1">
        <v>28.150085178000001</v>
      </c>
      <c r="S73" s="1"/>
      <c r="T73" s="1">
        <v>121.65622227999999</v>
      </c>
      <c r="U73" s="1"/>
      <c r="V73" s="1">
        <v>102.56127193</v>
      </c>
      <c r="W73" s="1">
        <v>5.6385313000000001E-3</v>
      </c>
      <c r="X73" s="1">
        <v>0.25613513100000002</v>
      </c>
    </row>
    <row r="74" spans="1:24" x14ac:dyDescent="0.3">
      <c r="A74" t="s">
        <v>230</v>
      </c>
      <c r="B74" t="s">
        <v>83</v>
      </c>
      <c r="C74" s="1">
        <v>93.252740000000003</v>
      </c>
      <c r="D74" s="1">
        <v>167.73422561999999</v>
      </c>
      <c r="E74" s="1"/>
      <c r="F74" s="1">
        <v>67.918017513999999</v>
      </c>
      <c r="G74" s="1">
        <v>62.502516491999998</v>
      </c>
      <c r="H74" s="1"/>
      <c r="I74" s="1">
        <v>1324.4167798000001</v>
      </c>
      <c r="J74" s="1"/>
      <c r="K74" s="1">
        <v>13.097929318</v>
      </c>
      <c r="L74" s="1">
        <v>4.9715981000000003E-3</v>
      </c>
      <c r="M74" s="1">
        <v>0.49926457540000002</v>
      </c>
      <c r="N74" s="1">
        <v>93.252740000000003</v>
      </c>
      <c r="O74" s="1">
        <v>140.91227534999999</v>
      </c>
      <c r="P74" s="1"/>
      <c r="Q74" s="1">
        <v>67.832386733000007</v>
      </c>
      <c r="R74" s="1">
        <v>37.000127155999998</v>
      </c>
      <c r="S74" s="1"/>
      <c r="T74" s="1">
        <v>836.23993933999998</v>
      </c>
      <c r="U74" s="1"/>
      <c r="V74" s="1">
        <v>13.097929318</v>
      </c>
      <c r="W74" s="1">
        <v>4.7103900000000001E-3</v>
      </c>
      <c r="X74" s="1">
        <v>0.51801226150000002</v>
      </c>
    </row>
    <row r="75" spans="1:24" x14ac:dyDescent="0.3">
      <c r="A75" t="s">
        <v>304</v>
      </c>
      <c r="B75" t="s">
        <v>84</v>
      </c>
      <c r="C75" s="1">
        <v>126.71756999999999</v>
      </c>
      <c r="D75" s="1">
        <v>0.89740073190000003</v>
      </c>
      <c r="E75" s="1"/>
      <c r="F75" s="1">
        <v>92.154493493000004</v>
      </c>
      <c r="G75" s="1">
        <v>188.29418838999999</v>
      </c>
      <c r="H75" s="1"/>
      <c r="I75" s="1">
        <v>1228.3623126</v>
      </c>
      <c r="J75" s="1"/>
      <c r="K75" s="1">
        <v>97.129610346999996</v>
      </c>
      <c r="L75" s="1">
        <v>224.09761399000001</v>
      </c>
      <c r="M75" s="1">
        <v>1.1350841768</v>
      </c>
      <c r="N75" s="1">
        <v>126.71756999999999</v>
      </c>
      <c r="O75" s="1">
        <v>0.94733292989999995</v>
      </c>
      <c r="P75" s="1"/>
      <c r="Q75" s="1">
        <v>92.059257416999998</v>
      </c>
      <c r="R75" s="1">
        <v>131.14850347000001</v>
      </c>
      <c r="S75" s="1"/>
      <c r="T75" s="1">
        <v>686.80958552000004</v>
      </c>
      <c r="U75" s="1"/>
      <c r="V75" s="1">
        <v>97.129610346999996</v>
      </c>
      <c r="W75" s="1">
        <v>114.39154911</v>
      </c>
      <c r="X75" s="1">
        <v>1.1633691403999999</v>
      </c>
    </row>
    <row r="76" spans="1:24" x14ac:dyDescent="0.3">
      <c r="A76" t="s">
        <v>305</v>
      </c>
      <c r="B76" t="s">
        <v>85</v>
      </c>
      <c r="C76" s="1">
        <v>142.51240000000001</v>
      </c>
      <c r="D76" s="1">
        <v>18.759113492000001</v>
      </c>
      <c r="E76" s="1"/>
      <c r="F76" s="1">
        <v>43.636033589999997</v>
      </c>
      <c r="G76" s="1">
        <v>153.95947111999999</v>
      </c>
      <c r="H76" s="1"/>
      <c r="I76" s="1">
        <v>679.77139082999997</v>
      </c>
      <c r="J76" s="1">
        <v>85.538993188999996</v>
      </c>
      <c r="K76" s="1">
        <v>5.3331210126000004</v>
      </c>
      <c r="L76" s="1">
        <v>4.1162371446000003</v>
      </c>
      <c r="M76" s="1">
        <v>1.0836355753</v>
      </c>
      <c r="N76" s="1">
        <v>142.51240000000001</v>
      </c>
      <c r="O76" s="1">
        <v>19.803347718000001</v>
      </c>
      <c r="P76" s="1"/>
      <c r="Q76" s="1">
        <v>43.543156777</v>
      </c>
      <c r="R76" s="1">
        <v>124.74463029</v>
      </c>
      <c r="S76" s="1"/>
      <c r="T76" s="1">
        <v>334.76640006000002</v>
      </c>
      <c r="U76" s="1"/>
      <c r="V76" s="1">
        <v>5.3331210126000004</v>
      </c>
      <c r="W76" s="1">
        <v>5.1023727377999997</v>
      </c>
      <c r="X76" s="1">
        <v>1.1105276443000001</v>
      </c>
    </row>
    <row r="77" spans="1:24" x14ac:dyDescent="0.3">
      <c r="A77" t="s">
        <v>231</v>
      </c>
      <c r="B77" t="s">
        <v>86</v>
      </c>
      <c r="C77" s="1">
        <v>101.90682</v>
      </c>
      <c r="D77" s="1"/>
      <c r="E77" s="1"/>
      <c r="F77" s="1">
        <v>25.906959195999999</v>
      </c>
      <c r="G77" s="1">
        <v>63.637632822</v>
      </c>
      <c r="H77" s="1"/>
      <c r="I77" s="1">
        <v>302.34477698000001</v>
      </c>
      <c r="J77" s="1">
        <v>3016.3845643</v>
      </c>
      <c r="K77" s="1">
        <v>27.567983446</v>
      </c>
      <c r="L77" s="1">
        <v>7.1485885937999996</v>
      </c>
      <c r="M77" s="1">
        <v>0.1951513835</v>
      </c>
      <c r="N77" s="1">
        <v>101.90682</v>
      </c>
      <c r="O77" s="1"/>
      <c r="P77" s="1"/>
      <c r="Q77" s="1">
        <v>25.905626634000001</v>
      </c>
      <c r="R77" s="1">
        <v>43.004185051999997</v>
      </c>
      <c r="S77" s="1"/>
      <c r="T77" s="1">
        <v>147.35343696999999</v>
      </c>
      <c r="U77" s="1">
        <v>4419.7176098999998</v>
      </c>
      <c r="V77" s="1">
        <v>27.567983446</v>
      </c>
      <c r="W77" s="1">
        <v>7.1625106866000001</v>
      </c>
      <c r="X77" s="1">
        <v>0.20154109200000001</v>
      </c>
    </row>
    <row r="78" spans="1:24" x14ac:dyDescent="0.3">
      <c r="A78" t="s">
        <v>232</v>
      </c>
      <c r="B78" t="s">
        <v>87</v>
      </c>
      <c r="C78" s="1">
        <v>104.72871000000001</v>
      </c>
      <c r="D78" s="1">
        <v>360.72482658000001</v>
      </c>
      <c r="E78" s="1"/>
      <c r="F78" s="1">
        <v>157.49246238000001</v>
      </c>
      <c r="G78" s="1">
        <v>882.86351346000004</v>
      </c>
      <c r="H78" s="1"/>
      <c r="I78" s="1">
        <v>3581.5892174999999</v>
      </c>
      <c r="J78" s="1"/>
      <c r="K78" s="1">
        <v>4.4476801641000003</v>
      </c>
      <c r="L78" s="1">
        <v>2274.0103573000001</v>
      </c>
      <c r="M78" s="1">
        <v>2.2759185329</v>
      </c>
      <c r="N78" s="1">
        <v>104.72871000000001</v>
      </c>
      <c r="O78" s="1">
        <v>306.9067306</v>
      </c>
      <c r="P78" s="1"/>
      <c r="Q78" s="1">
        <v>157.20198472000001</v>
      </c>
      <c r="R78" s="1">
        <v>560.26990741999998</v>
      </c>
      <c r="S78" s="1"/>
      <c r="T78" s="1">
        <v>1986.4892358</v>
      </c>
      <c r="U78" s="1"/>
      <c r="V78" s="1">
        <v>4.4476801641000003</v>
      </c>
      <c r="W78" s="1">
        <v>1164.2886149999999</v>
      </c>
      <c r="X78" s="1">
        <v>2.3336102509000001</v>
      </c>
    </row>
    <row r="79" spans="1:24" x14ac:dyDescent="0.3">
      <c r="A79" t="s">
        <v>306</v>
      </c>
      <c r="B79" t="s">
        <v>88</v>
      </c>
      <c r="C79" s="1">
        <v>168.29859999999999</v>
      </c>
      <c r="D79" s="1">
        <v>224.63285264000001</v>
      </c>
      <c r="E79" s="1"/>
      <c r="F79" s="1">
        <v>106.17091378000001</v>
      </c>
      <c r="G79" s="1">
        <v>489.83758561000002</v>
      </c>
      <c r="H79" s="1"/>
      <c r="I79" s="1">
        <v>2790.0081768</v>
      </c>
      <c r="J79" s="1">
        <v>58.494811849999998</v>
      </c>
      <c r="K79" s="1">
        <v>41.109383432999998</v>
      </c>
      <c r="L79" s="1">
        <v>1705.7575896999999</v>
      </c>
      <c r="M79" s="1">
        <v>3.9857608762000001</v>
      </c>
      <c r="N79" s="1">
        <v>168.29859999999999</v>
      </c>
      <c r="O79" s="1">
        <v>194.84610061000001</v>
      </c>
      <c r="P79" s="1"/>
      <c r="Q79" s="1">
        <v>1244.9151732</v>
      </c>
      <c r="R79" s="1">
        <v>312.48595033999999</v>
      </c>
      <c r="S79" s="1"/>
      <c r="T79" s="1">
        <v>1436.4440972</v>
      </c>
      <c r="U79" s="1">
        <v>514.56723527999998</v>
      </c>
      <c r="V79" s="1">
        <v>41.109383432999998</v>
      </c>
      <c r="W79" s="1">
        <v>2611.5529071999999</v>
      </c>
      <c r="X79" s="1">
        <v>4.0727388287000004</v>
      </c>
    </row>
    <row r="80" spans="1:24" x14ac:dyDescent="0.3">
      <c r="A80" t="s">
        <v>307</v>
      </c>
      <c r="B80" t="s">
        <v>89</v>
      </c>
      <c r="C80" s="1">
        <v>244.6994</v>
      </c>
      <c r="D80" s="1">
        <v>197.34241438000001</v>
      </c>
      <c r="E80" s="1"/>
      <c r="F80" s="1">
        <v>67.452149704999997</v>
      </c>
      <c r="G80" s="1">
        <v>148.77931604</v>
      </c>
      <c r="H80" s="1"/>
      <c r="I80" s="1">
        <v>282.78345895000001</v>
      </c>
      <c r="J80" s="1"/>
      <c r="K80" s="1">
        <v>91.659427199000007</v>
      </c>
      <c r="L80" s="1">
        <v>8.9691544000000002E-3</v>
      </c>
      <c r="M80" s="1">
        <v>0.26431103109999998</v>
      </c>
      <c r="N80" s="1">
        <v>244.6994</v>
      </c>
      <c r="O80" s="1">
        <v>165.78455828</v>
      </c>
      <c r="P80" s="1"/>
      <c r="Q80" s="1">
        <v>67.344173162000004</v>
      </c>
      <c r="R80" s="1">
        <v>110.38158459</v>
      </c>
      <c r="S80" s="1"/>
      <c r="T80" s="1">
        <v>134.16090063999999</v>
      </c>
      <c r="U80" s="1"/>
      <c r="V80" s="1">
        <v>91.659427199000007</v>
      </c>
      <c r="W80" s="1">
        <v>8.4992607000000005E-3</v>
      </c>
      <c r="X80" s="1">
        <v>0.27051494650000002</v>
      </c>
    </row>
    <row r="81" spans="1:24" x14ac:dyDescent="0.3">
      <c r="A81" t="s">
        <v>247</v>
      </c>
      <c r="B81" t="s">
        <v>90</v>
      </c>
      <c r="C81" s="1">
        <v>136.59815</v>
      </c>
      <c r="D81" s="1">
        <v>26.626618937</v>
      </c>
      <c r="E81" s="1"/>
      <c r="F81" s="1">
        <v>81.672012874999993</v>
      </c>
      <c r="G81" s="1">
        <v>381.87507149999999</v>
      </c>
      <c r="H81" s="1"/>
      <c r="I81" s="1">
        <v>3051.2941383000002</v>
      </c>
      <c r="J81" s="1">
        <v>40.753146137999998</v>
      </c>
      <c r="K81" s="1">
        <v>2.5589348942000001</v>
      </c>
      <c r="L81" s="1">
        <v>77.121641174999993</v>
      </c>
      <c r="M81" s="1">
        <v>2.3064688321000002</v>
      </c>
      <c r="N81" s="1">
        <v>136.59815</v>
      </c>
      <c r="O81" s="1">
        <v>22.369620981000001</v>
      </c>
      <c r="P81" s="1"/>
      <c r="Q81" s="1">
        <v>81.031338194</v>
      </c>
      <c r="R81" s="1">
        <v>236.56313159000001</v>
      </c>
      <c r="S81" s="1"/>
      <c r="T81" s="1">
        <v>1789.4711579</v>
      </c>
      <c r="U81" s="1"/>
      <c r="V81" s="1">
        <v>2.5589348942000001</v>
      </c>
      <c r="W81" s="1">
        <v>77.188198353000004</v>
      </c>
      <c r="X81" s="1">
        <v>2.3638982702</v>
      </c>
    </row>
    <row r="82" spans="1:24" x14ac:dyDescent="0.3">
      <c r="A82" t="s">
        <v>233</v>
      </c>
      <c r="B82" t="s">
        <v>91</v>
      </c>
      <c r="C82" s="1">
        <v>115.50124</v>
      </c>
      <c r="D82" s="1">
        <v>10.860590822000001</v>
      </c>
      <c r="E82" s="1"/>
      <c r="F82" s="1">
        <v>61.884859280000001</v>
      </c>
      <c r="G82" s="1">
        <v>64.450952029000007</v>
      </c>
      <c r="H82" s="1"/>
      <c r="I82" s="1">
        <v>342.74019466999999</v>
      </c>
      <c r="J82" s="1"/>
      <c r="K82" s="1">
        <v>99.363403419999997</v>
      </c>
      <c r="L82" s="1">
        <v>13.717634335</v>
      </c>
      <c r="M82" s="1">
        <v>0.16477108879999999</v>
      </c>
      <c r="N82" s="1">
        <v>115.50124</v>
      </c>
      <c r="O82" s="1">
        <v>10.881356576</v>
      </c>
      <c r="P82" s="1"/>
      <c r="Q82" s="1">
        <v>61.78838597</v>
      </c>
      <c r="R82" s="1">
        <v>42.741094623000002</v>
      </c>
      <c r="S82" s="1"/>
      <c r="T82" s="1">
        <v>168.02461005999999</v>
      </c>
      <c r="U82" s="1"/>
      <c r="V82" s="1">
        <v>99.363403419999997</v>
      </c>
      <c r="W82" s="1">
        <v>14.675730609</v>
      </c>
      <c r="X82" s="1">
        <v>0.1686288598</v>
      </c>
    </row>
    <row r="83" spans="1:24" x14ac:dyDescent="0.3">
      <c r="A83" t="s">
        <v>308</v>
      </c>
      <c r="B83" t="s">
        <v>92</v>
      </c>
      <c r="C83" s="1">
        <v>146.94280000000001</v>
      </c>
      <c r="D83" s="1">
        <v>16.093149806</v>
      </c>
      <c r="E83" s="1"/>
      <c r="F83" s="1">
        <v>98.221232724999993</v>
      </c>
      <c r="G83" s="1">
        <v>87.978378688000006</v>
      </c>
      <c r="H83" s="1"/>
      <c r="I83" s="1">
        <v>358.55977790999998</v>
      </c>
      <c r="J83" s="1"/>
      <c r="K83" s="1">
        <v>68.508662342999997</v>
      </c>
      <c r="L83" s="1">
        <v>0.32230881150000001</v>
      </c>
      <c r="M83" s="1">
        <v>0.45173336359999999</v>
      </c>
      <c r="N83" s="1">
        <v>146.94280000000001</v>
      </c>
      <c r="O83" s="1">
        <v>13.519743636999999</v>
      </c>
      <c r="P83" s="1"/>
      <c r="Q83" s="1">
        <v>98.143639906999994</v>
      </c>
      <c r="R83" s="1">
        <v>57.144963087000001</v>
      </c>
      <c r="S83" s="1"/>
      <c r="T83" s="1">
        <v>171.56521391000001</v>
      </c>
      <c r="U83" s="1"/>
      <c r="V83" s="1">
        <v>68.508662342999997</v>
      </c>
      <c r="W83" s="1">
        <v>0.32230881150000001</v>
      </c>
      <c r="X83" s="1">
        <v>0.46011595199999999</v>
      </c>
    </row>
    <row r="84" spans="1:24" x14ac:dyDescent="0.3">
      <c r="A84" t="s">
        <v>309</v>
      </c>
      <c r="B84" t="s">
        <v>93</v>
      </c>
      <c r="C84" s="1">
        <v>227.0334</v>
      </c>
      <c r="D84" s="1">
        <v>94.235488649000004</v>
      </c>
      <c r="E84" s="1"/>
      <c r="F84" s="1">
        <v>113.23875156</v>
      </c>
      <c r="G84" s="1">
        <v>126.4010577</v>
      </c>
      <c r="H84" s="1"/>
      <c r="I84" s="1">
        <v>633.20935714999996</v>
      </c>
      <c r="J84" s="1"/>
      <c r="K84" s="1">
        <v>136.44690057</v>
      </c>
      <c r="L84" s="1">
        <v>356.44926529999998</v>
      </c>
      <c r="M84" s="1">
        <v>0.4746813735</v>
      </c>
      <c r="N84" s="1">
        <v>227.0334</v>
      </c>
      <c r="O84" s="1">
        <v>80.767898145999993</v>
      </c>
      <c r="P84" s="1"/>
      <c r="Q84" s="1">
        <v>113.03063564</v>
      </c>
      <c r="R84" s="1">
        <v>84.036611238000006</v>
      </c>
      <c r="S84" s="1"/>
      <c r="T84" s="1">
        <v>352.14689811</v>
      </c>
      <c r="U84" s="1"/>
      <c r="V84" s="1">
        <v>136.44690057</v>
      </c>
      <c r="W84" s="1">
        <v>234.78068734999999</v>
      </c>
      <c r="X84" s="1">
        <v>0.484583243</v>
      </c>
    </row>
    <row r="85" spans="1:24" x14ac:dyDescent="0.3">
      <c r="A85" t="s">
        <v>310</v>
      </c>
      <c r="B85" t="s">
        <v>94</v>
      </c>
      <c r="C85" s="1">
        <v>169.7662</v>
      </c>
      <c r="D85" s="1">
        <v>120.29251148</v>
      </c>
      <c r="E85" s="1"/>
      <c r="F85" s="1">
        <v>158.60543335</v>
      </c>
      <c r="G85" s="1">
        <v>75.325960961000007</v>
      </c>
      <c r="H85" s="1"/>
      <c r="I85" s="1">
        <v>264.85754284000001</v>
      </c>
      <c r="J85" s="1"/>
      <c r="K85" s="1">
        <v>60.193506315999997</v>
      </c>
      <c r="L85" s="1">
        <v>7.1412447800000001E-2</v>
      </c>
      <c r="M85" s="1">
        <v>0.22916518159999999</v>
      </c>
      <c r="N85" s="1">
        <v>169.7662</v>
      </c>
      <c r="O85" s="1">
        <v>101.05670550000001</v>
      </c>
      <c r="P85" s="1"/>
      <c r="Q85" s="1">
        <v>158.56290089999999</v>
      </c>
      <c r="R85" s="1">
        <v>52.104871641000003</v>
      </c>
      <c r="S85" s="1"/>
      <c r="T85" s="1">
        <v>124.4569486</v>
      </c>
      <c r="U85" s="1"/>
      <c r="V85" s="1">
        <v>60.193506315999997</v>
      </c>
      <c r="W85" s="1">
        <v>7.1267894299999995E-2</v>
      </c>
      <c r="X85" s="1">
        <v>0.2348581146</v>
      </c>
    </row>
    <row r="86" spans="1:24" x14ac:dyDescent="0.3">
      <c r="A86" t="s">
        <v>311</v>
      </c>
      <c r="B86" t="s">
        <v>95</v>
      </c>
      <c r="C86" s="1">
        <v>143.43559999999999</v>
      </c>
      <c r="D86" s="1"/>
      <c r="E86" s="1"/>
      <c r="F86" s="1">
        <v>72.548014022000004</v>
      </c>
      <c r="G86" s="1">
        <v>44.457654183999999</v>
      </c>
      <c r="H86" s="1"/>
      <c r="I86" s="1">
        <v>250.4910563</v>
      </c>
      <c r="J86" s="1"/>
      <c r="K86" s="1">
        <v>74.599510562000006</v>
      </c>
      <c r="L86" s="1">
        <v>2.9983416000000001E-3</v>
      </c>
      <c r="M86" s="1">
        <v>0.24103852040000001</v>
      </c>
      <c r="N86" s="1">
        <v>143.43559999999999</v>
      </c>
      <c r="O86" s="1"/>
      <c r="P86" s="1"/>
      <c r="Q86" s="1">
        <v>72.525090715000005</v>
      </c>
      <c r="R86" s="1">
        <v>29.341567275999999</v>
      </c>
      <c r="S86" s="1"/>
      <c r="T86" s="1">
        <v>116.29992812</v>
      </c>
      <c r="U86" s="1"/>
      <c r="V86" s="1">
        <v>74.599510562000006</v>
      </c>
      <c r="W86" s="1">
        <v>2.8411463999999998E-3</v>
      </c>
      <c r="X86" s="1">
        <v>0.2467707563</v>
      </c>
    </row>
    <row r="87" spans="1:24" x14ac:dyDescent="0.3">
      <c r="A87" t="s">
        <v>312</v>
      </c>
      <c r="B87" t="s">
        <v>96</v>
      </c>
      <c r="C87" s="1">
        <v>113.3005</v>
      </c>
      <c r="D87" s="1">
        <v>70.350171255000006</v>
      </c>
      <c r="E87" s="1"/>
      <c r="F87" s="1">
        <v>128.40654599000001</v>
      </c>
      <c r="G87" s="1">
        <v>87.934670105999999</v>
      </c>
      <c r="H87" s="1"/>
      <c r="I87" s="1">
        <v>669.49095082999997</v>
      </c>
      <c r="J87" s="1"/>
      <c r="K87" s="1">
        <v>217.42502682</v>
      </c>
      <c r="L87" s="1"/>
      <c r="M87" s="1">
        <v>0.74762638950000004</v>
      </c>
      <c r="N87" s="1">
        <v>113.3005</v>
      </c>
      <c r="O87" s="1">
        <v>59.099593290999998</v>
      </c>
      <c r="P87" s="1"/>
      <c r="Q87" s="1">
        <v>128.42775492000001</v>
      </c>
      <c r="R87" s="1">
        <v>57.578915592999998</v>
      </c>
      <c r="S87" s="1"/>
      <c r="T87" s="1">
        <v>326.0102498</v>
      </c>
      <c r="U87" s="1"/>
      <c r="V87" s="1">
        <v>217.42502682</v>
      </c>
      <c r="W87" s="1"/>
      <c r="X87" s="1">
        <v>0.76476261239999999</v>
      </c>
    </row>
    <row r="88" spans="1:24" x14ac:dyDescent="0.3">
      <c r="A88" t="s">
        <v>234</v>
      </c>
      <c r="B88" t="s">
        <v>97</v>
      </c>
      <c r="C88" s="1">
        <v>84.467129999999997</v>
      </c>
      <c r="D88" s="1">
        <v>10.131996046999999</v>
      </c>
      <c r="E88" s="1"/>
      <c r="F88" s="1">
        <v>47.599589336000001</v>
      </c>
      <c r="G88" s="1">
        <v>61.315367733999999</v>
      </c>
      <c r="H88" s="1"/>
      <c r="I88" s="1">
        <v>668.08811622999997</v>
      </c>
      <c r="J88" s="1"/>
      <c r="K88" s="1">
        <v>12.390609120000001</v>
      </c>
      <c r="L88" s="1">
        <v>0.61374910220000001</v>
      </c>
      <c r="M88" s="1">
        <v>0.23547456310000001</v>
      </c>
      <c r="N88" s="1">
        <v>84.467129999999997</v>
      </c>
      <c r="O88" s="1">
        <v>8.5117416602000002</v>
      </c>
      <c r="P88" s="1"/>
      <c r="Q88" s="1">
        <v>47.583964492</v>
      </c>
      <c r="R88" s="1">
        <v>39.286878582</v>
      </c>
      <c r="S88" s="1"/>
      <c r="T88" s="1">
        <v>330.11009522000001</v>
      </c>
      <c r="U88" s="1">
        <v>52.529978364999998</v>
      </c>
      <c r="V88" s="1">
        <v>12.390609120000001</v>
      </c>
      <c r="W88" s="1">
        <v>0.59815195970000001</v>
      </c>
      <c r="X88" s="1">
        <v>0.24108332399999999</v>
      </c>
    </row>
    <row r="89" spans="1:24" x14ac:dyDescent="0.3">
      <c r="A89" t="s">
        <v>313</v>
      </c>
      <c r="B89" t="s">
        <v>98</v>
      </c>
      <c r="C89" s="1">
        <v>88.611080000000001</v>
      </c>
      <c r="D89" s="1">
        <v>19.869766666</v>
      </c>
      <c r="E89" s="1"/>
      <c r="F89" s="1">
        <v>54.155300314999998</v>
      </c>
      <c r="G89" s="1">
        <v>71.664185715000002</v>
      </c>
      <c r="H89" s="1"/>
      <c r="I89" s="1">
        <v>183.20419365000001</v>
      </c>
      <c r="J89" s="1"/>
      <c r="K89" s="1">
        <v>61.886052100000001</v>
      </c>
      <c r="L89" s="1"/>
      <c r="M89" s="1">
        <v>0.25428782890000001</v>
      </c>
      <c r="N89" s="1">
        <v>88.611080000000001</v>
      </c>
      <c r="O89" s="1">
        <v>17.115407868999998</v>
      </c>
      <c r="P89" s="1"/>
      <c r="Q89" s="1">
        <v>54.156649610000002</v>
      </c>
      <c r="R89" s="1">
        <v>61.081475183999999</v>
      </c>
      <c r="S89" s="1"/>
      <c r="T89" s="1">
        <v>87.664861759999994</v>
      </c>
      <c r="U89" s="1"/>
      <c r="V89" s="1">
        <v>61.886052100000001</v>
      </c>
      <c r="W89" s="1"/>
      <c r="X89" s="1">
        <v>0.26051490199999999</v>
      </c>
    </row>
    <row r="90" spans="1:24" x14ac:dyDescent="0.3">
      <c r="A90" t="s">
        <v>314</v>
      </c>
      <c r="B90" t="s">
        <v>99</v>
      </c>
      <c r="C90" s="1">
        <v>272.61700000000002</v>
      </c>
      <c r="D90" s="1">
        <v>13.709746579000001</v>
      </c>
      <c r="E90" s="1"/>
      <c r="F90" s="1">
        <v>235.91365450000001</v>
      </c>
      <c r="G90" s="1">
        <v>192.21096499000001</v>
      </c>
      <c r="H90" s="1"/>
      <c r="I90" s="1">
        <v>2173.0343029000001</v>
      </c>
      <c r="J90" s="1"/>
      <c r="K90" s="1">
        <v>160.37908272999999</v>
      </c>
      <c r="L90" s="1">
        <v>321.56514625</v>
      </c>
      <c r="M90" s="1">
        <v>1.3145630722999999</v>
      </c>
      <c r="N90" s="1">
        <v>272.61700000000002</v>
      </c>
      <c r="O90" s="1">
        <v>14.472279110000001</v>
      </c>
      <c r="P90" s="1"/>
      <c r="Q90" s="1">
        <v>235.49951125999999</v>
      </c>
      <c r="R90" s="1">
        <v>121.21239592000001</v>
      </c>
      <c r="S90" s="1"/>
      <c r="T90" s="1">
        <v>1161.9324116</v>
      </c>
      <c r="U90" s="1"/>
      <c r="V90" s="1">
        <v>160.37908272999999</v>
      </c>
      <c r="W90" s="1">
        <v>259.60341054999998</v>
      </c>
      <c r="X90" s="1">
        <v>1.3442407368</v>
      </c>
    </row>
    <row r="91" spans="1:24" x14ac:dyDescent="0.3">
      <c r="A91" t="s">
        <v>315</v>
      </c>
      <c r="B91" t="s">
        <v>100</v>
      </c>
      <c r="C91" s="1">
        <v>273.22660000000002</v>
      </c>
      <c r="D91" s="1">
        <v>24.117608812</v>
      </c>
      <c r="E91" s="1"/>
      <c r="F91" s="1">
        <v>102.72409896000001</v>
      </c>
      <c r="G91" s="1">
        <v>145.16099077999999</v>
      </c>
      <c r="H91" s="1"/>
      <c r="I91" s="1">
        <v>531.88418481999997</v>
      </c>
      <c r="J91" s="1"/>
      <c r="K91" s="1">
        <v>325.63477239000002</v>
      </c>
      <c r="L91" s="1">
        <v>3.2359440000000001E-3</v>
      </c>
      <c r="M91" s="1">
        <v>0.73340487470000004</v>
      </c>
      <c r="N91" s="1">
        <v>273.22660000000002</v>
      </c>
      <c r="O91" s="1">
        <v>20.480785079</v>
      </c>
      <c r="P91" s="1"/>
      <c r="Q91" s="1">
        <v>102.75385645999999</v>
      </c>
      <c r="R91" s="1">
        <v>103.38761064000001</v>
      </c>
      <c r="S91" s="1"/>
      <c r="T91" s="1">
        <v>266.3774889</v>
      </c>
      <c r="U91" s="1"/>
      <c r="V91" s="1">
        <v>325.63477239000002</v>
      </c>
      <c r="W91" s="1">
        <v>3.0663492E-3</v>
      </c>
      <c r="X91" s="1">
        <v>0.74952949179999995</v>
      </c>
    </row>
    <row r="92" spans="1:24" x14ac:dyDescent="0.3">
      <c r="A92" t="s">
        <v>316</v>
      </c>
      <c r="B92" t="s">
        <v>101</v>
      </c>
      <c r="C92" s="1">
        <v>65.61251</v>
      </c>
      <c r="D92" s="1">
        <v>212.97965596</v>
      </c>
      <c r="E92" s="1"/>
      <c r="F92" s="1">
        <v>76.339523369000005</v>
      </c>
      <c r="G92" s="1">
        <v>284.73184687999998</v>
      </c>
      <c r="H92" s="1"/>
      <c r="I92" s="1">
        <v>1717.2179971999999</v>
      </c>
      <c r="J92" s="1"/>
      <c r="K92" s="1">
        <v>281.38235758000002</v>
      </c>
      <c r="L92" s="1">
        <v>714.54410647999998</v>
      </c>
      <c r="M92" s="1">
        <v>1.5567902864000001</v>
      </c>
      <c r="N92" s="1">
        <v>65.61251</v>
      </c>
      <c r="O92" s="1">
        <v>178.56745265999999</v>
      </c>
      <c r="P92" s="1"/>
      <c r="Q92" s="1">
        <v>75.92233521</v>
      </c>
      <c r="R92" s="1">
        <v>218.03056411</v>
      </c>
      <c r="S92" s="1"/>
      <c r="T92" s="1">
        <v>909.98437382999998</v>
      </c>
      <c r="U92" s="1"/>
      <c r="V92" s="1">
        <v>281.38235758000002</v>
      </c>
      <c r="W92" s="1">
        <v>734.40261527999996</v>
      </c>
      <c r="X92" s="1">
        <v>1.5926099818999999</v>
      </c>
    </row>
    <row r="93" spans="1:24" x14ac:dyDescent="0.3">
      <c r="A93" t="s">
        <v>317</v>
      </c>
      <c r="B93" t="s">
        <v>102</v>
      </c>
      <c r="C93" s="1">
        <v>82.676280000000006</v>
      </c>
      <c r="D93" s="1"/>
      <c r="E93" s="1"/>
      <c r="F93" s="1">
        <v>23.051192274999998</v>
      </c>
      <c r="G93" s="1">
        <v>158.17659552000001</v>
      </c>
      <c r="H93" s="1"/>
      <c r="I93" s="1">
        <v>204.01680221999999</v>
      </c>
      <c r="J93" s="1"/>
      <c r="K93" s="1">
        <v>13.439266812</v>
      </c>
      <c r="L93" s="1">
        <v>8.8070266000000001E-3</v>
      </c>
      <c r="M93" s="1">
        <v>0.3398151922</v>
      </c>
      <c r="N93" s="1">
        <v>82.676280000000006</v>
      </c>
      <c r="O93" s="1"/>
      <c r="P93" s="1"/>
      <c r="Q93" s="1">
        <v>23.060077286999999</v>
      </c>
      <c r="R93" s="1">
        <v>148.51117177</v>
      </c>
      <c r="S93" s="1"/>
      <c r="T93" s="1">
        <v>98.294248603</v>
      </c>
      <c r="U93" s="1"/>
      <c r="V93" s="1">
        <v>13.439266812</v>
      </c>
      <c r="W93" s="1">
        <v>8.3453335999999993E-3</v>
      </c>
      <c r="X93" s="1">
        <v>0.34917255889999999</v>
      </c>
    </row>
    <row r="94" spans="1:24" x14ac:dyDescent="0.3">
      <c r="A94" t="s">
        <v>318</v>
      </c>
      <c r="B94" t="s">
        <v>103</v>
      </c>
      <c r="C94" s="1">
        <v>88.569370000000006</v>
      </c>
      <c r="D94" s="1">
        <v>150.94959288000001</v>
      </c>
      <c r="E94" s="1"/>
      <c r="F94" s="1">
        <v>25.033728714999999</v>
      </c>
      <c r="G94" s="1">
        <v>37.359937281000001</v>
      </c>
      <c r="H94" s="1"/>
      <c r="I94" s="1">
        <v>269.86584071999999</v>
      </c>
      <c r="J94" s="1"/>
      <c r="K94" s="1">
        <v>272.35350368000002</v>
      </c>
      <c r="L94" s="1"/>
      <c r="M94" s="1">
        <v>0.36875293679999999</v>
      </c>
      <c r="N94" s="1">
        <v>88.569370000000006</v>
      </c>
      <c r="O94" s="1">
        <v>126.80942306</v>
      </c>
      <c r="P94" s="1"/>
      <c r="Q94" s="1">
        <v>25.036703096</v>
      </c>
      <c r="R94" s="1">
        <v>23.421124829</v>
      </c>
      <c r="S94" s="1"/>
      <c r="T94" s="1">
        <v>136.08510722</v>
      </c>
      <c r="U94" s="1"/>
      <c r="V94" s="1">
        <v>272.35350368000002</v>
      </c>
      <c r="W94" s="1"/>
      <c r="X94" s="1">
        <v>0.37637234219999999</v>
      </c>
    </row>
    <row r="95" spans="1:24" x14ac:dyDescent="0.3">
      <c r="A95" t="s">
        <v>319</v>
      </c>
      <c r="B95" t="s">
        <v>104</v>
      </c>
      <c r="C95" s="1">
        <v>176.42230000000001</v>
      </c>
      <c r="D95" s="1">
        <v>314.00391728</v>
      </c>
      <c r="E95" s="1"/>
      <c r="F95" s="1">
        <v>156.56761988</v>
      </c>
      <c r="G95" s="1">
        <v>417.71054984</v>
      </c>
      <c r="H95" s="1"/>
      <c r="I95" s="1">
        <v>3283.4860978000002</v>
      </c>
      <c r="J95" s="1"/>
      <c r="K95" s="1">
        <v>164.11688511</v>
      </c>
      <c r="L95" s="1">
        <v>1191.329471</v>
      </c>
      <c r="M95" s="1">
        <v>2.8294603600000001</v>
      </c>
      <c r="N95" s="1">
        <v>176.42230000000001</v>
      </c>
      <c r="O95" s="1">
        <v>275.10570049</v>
      </c>
      <c r="P95" s="1"/>
      <c r="Q95" s="1">
        <v>155.62419711999999</v>
      </c>
      <c r="R95" s="1">
        <v>280.49564318</v>
      </c>
      <c r="S95" s="1"/>
      <c r="T95" s="1">
        <v>1905.1535434</v>
      </c>
      <c r="U95" s="1"/>
      <c r="V95" s="1">
        <v>164.11688511</v>
      </c>
      <c r="W95" s="1">
        <v>1146.5932216000001</v>
      </c>
      <c r="X95" s="1">
        <v>2.8931649645999999</v>
      </c>
    </row>
    <row r="96" spans="1:24" x14ac:dyDescent="0.3">
      <c r="A96" t="s">
        <v>320</v>
      </c>
      <c r="B96" t="s">
        <v>105</v>
      </c>
      <c r="C96" s="1">
        <v>54.646410000000003</v>
      </c>
      <c r="D96" s="1"/>
      <c r="E96" s="1"/>
      <c r="F96" s="1">
        <v>29.705174852999999</v>
      </c>
      <c r="G96" s="1">
        <v>100.62063756000001</v>
      </c>
      <c r="H96" s="1"/>
      <c r="I96" s="1">
        <v>604.02190965</v>
      </c>
      <c r="J96" s="1"/>
      <c r="K96" s="1">
        <v>15.910222326</v>
      </c>
      <c r="L96" s="1">
        <v>0.17753499719999999</v>
      </c>
      <c r="M96" s="1">
        <v>1.2074395703</v>
      </c>
      <c r="N96" s="1">
        <v>54.646410000000003</v>
      </c>
      <c r="O96" s="1"/>
      <c r="P96" s="1"/>
      <c r="Q96" s="1">
        <v>29.679469849</v>
      </c>
      <c r="R96" s="1">
        <v>65.090010293000006</v>
      </c>
      <c r="S96" s="1"/>
      <c r="T96" s="1">
        <v>299.38340369999997</v>
      </c>
      <c r="U96" s="1"/>
      <c r="V96" s="1">
        <v>15.910222326</v>
      </c>
      <c r="W96" s="1">
        <v>0.16823494559999999</v>
      </c>
      <c r="X96" s="1">
        <v>1.2359479878999999</v>
      </c>
    </row>
    <row r="97" spans="1:24" x14ac:dyDescent="0.3">
      <c r="A97" t="s">
        <v>321</v>
      </c>
      <c r="B97" t="s">
        <v>106</v>
      </c>
      <c r="C97" s="1">
        <v>93.955349999999996</v>
      </c>
      <c r="D97" s="1">
        <v>56.473428781999999</v>
      </c>
      <c r="E97" s="1"/>
      <c r="F97" s="1">
        <v>59.262914449</v>
      </c>
      <c r="G97" s="1">
        <v>129.55588945</v>
      </c>
      <c r="H97" s="1"/>
      <c r="I97" s="1">
        <v>1041.4039253999999</v>
      </c>
      <c r="J97" s="1"/>
      <c r="K97" s="1">
        <v>31.608185735999999</v>
      </c>
      <c r="L97" s="1">
        <v>188.03247282000001</v>
      </c>
      <c r="M97" s="1">
        <v>0.79111036089999998</v>
      </c>
      <c r="N97" s="1">
        <v>93.955349999999996</v>
      </c>
      <c r="O97" s="1">
        <v>47.441732645000002</v>
      </c>
      <c r="P97" s="1"/>
      <c r="Q97" s="1">
        <v>57.703067802</v>
      </c>
      <c r="R97" s="1">
        <v>90.399124599999993</v>
      </c>
      <c r="S97" s="1"/>
      <c r="T97" s="1">
        <v>574.62932132000003</v>
      </c>
      <c r="U97" s="1"/>
      <c r="V97" s="1">
        <v>31.608185735999999</v>
      </c>
      <c r="W97" s="1">
        <v>199.80436764000001</v>
      </c>
      <c r="X97" s="1">
        <v>0.81210627830000004</v>
      </c>
    </row>
    <row r="98" spans="1:24" x14ac:dyDescent="0.3">
      <c r="A98" t="s">
        <v>322</v>
      </c>
      <c r="B98" t="s">
        <v>107</v>
      </c>
      <c r="C98" s="1">
        <v>46.944890000000001</v>
      </c>
      <c r="D98" s="1">
        <v>228.70753024000001</v>
      </c>
      <c r="E98" s="1"/>
      <c r="F98" s="1">
        <v>18.336441507</v>
      </c>
      <c r="G98" s="1">
        <v>312.98862653999998</v>
      </c>
      <c r="H98" s="1"/>
      <c r="I98" s="1">
        <v>1526.9378273</v>
      </c>
      <c r="J98" s="1"/>
      <c r="K98" s="1">
        <v>32.592504779000002</v>
      </c>
      <c r="L98" s="1">
        <v>8.8893031000000008E-3</v>
      </c>
      <c r="M98" s="1">
        <v>0.4175129414</v>
      </c>
      <c r="N98" s="1">
        <v>46.944890000000001</v>
      </c>
      <c r="O98" s="1">
        <v>183.19830820999999</v>
      </c>
      <c r="P98" s="1"/>
      <c r="Q98" s="1">
        <v>18.357060820000001</v>
      </c>
      <c r="R98" s="1">
        <v>294.81759872999999</v>
      </c>
      <c r="S98" s="1"/>
      <c r="T98" s="1">
        <v>805.34855718999995</v>
      </c>
      <c r="U98" s="1"/>
      <c r="V98" s="1">
        <v>32.592504779000002</v>
      </c>
      <c r="W98" s="1">
        <v>8.4244435999999995E-3</v>
      </c>
      <c r="X98" s="1">
        <v>0.4268751824</v>
      </c>
    </row>
    <row r="99" spans="1:24" x14ac:dyDescent="0.3">
      <c r="A99" t="s">
        <v>323</v>
      </c>
      <c r="B99" t="s">
        <v>108</v>
      </c>
      <c r="C99" s="1">
        <v>220.68180000000001</v>
      </c>
      <c r="D99" s="1">
        <v>339.00814233</v>
      </c>
      <c r="E99" s="1"/>
      <c r="F99" s="1">
        <v>76.265044795999998</v>
      </c>
      <c r="G99" s="1">
        <v>55.121875678999999</v>
      </c>
      <c r="H99" s="1"/>
      <c r="I99" s="1">
        <v>341.38302556000002</v>
      </c>
      <c r="J99" s="1"/>
      <c r="K99" s="1">
        <v>84.896719812000001</v>
      </c>
      <c r="L99" s="1">
        <v>980.96650885999998</v>
      </c>
      <c r="M99" s="1">
        <v>0.38958598129999999</v>
      </c>
      <c r="N99" s="1">
        <v>220.68180000000001</v>
      </c>
      <c r="O99" s="1">
        <v>284.79620032999998</v>
      </c>
      <c r="P99" s="1"/>
      <c r="Q99" s="1">
        <v>75.844218967000003</v>
      </c>
      <c r="R99" s="1">
        <v>38.456865434999997</v>
      </c>
      <c r="S99" s="1"/>
      <c r="T99" s="1">
        <v>161.25485982000001</v>
      </c>
      <c r="U99" s="1"/>
      <c r="V99" s="1">
        <v>84.896719812000001</v>
      </c>
      <c r="W99" s="1">
        <v>995.17309625999997</v>
      </c>
      <c r="X99" s="1">
        <v>0.39859477929999998</v>
      </c>
    </row>
    <row r="100" spans="1:24" x14ac:dyDescent="0.3">
      <c r="A100" t="s">
        <v>212</v>
      </c>
      <c r="B100" t="s">
        <v>109</v>
      </c>
      <c r="C100" s="1">
        <v>128.65472</v>
      </c>
      <c r="D100" s="1">
        <v>124.97896446999999</v>
      </c>
      <c r="E100" s="1"/>
      <c r="F100" s="1">
        <v>43.237997507000003</v>
      </c>
      <c r="G100" s="1">
        <v>53.511305639</v>
      </c>
      <c r="H100" s="1"/>
      <c r="I100" s="1">
        <v>703.93854979000002</v>
      </c>
      <c r="J100" s="1"/>
      <c r="K100" s="1">
        <v>12.423815960000001</v>
      </c>
      <c r="L100" s="1">
        <v>3041.9883792000001</v>
      </c>
      <c r="M100" s="1">
        <v>0.99536351310000004</v>
      </c>
      <c r="N100" s="1">
        <v>128.65472</v>
      </c>
      <c r="O100" s="1">
        <v>104.99259309999999</v>
      </c>
      <c r="P100" s="1"/>
      <c r="Q100" s="1">
        <v>43.221992974000003</v>
      </c>
      <c r="R100" s="1">
        <v>37.092709857000003</v>
      </c>
      <c r="S100" s="1"/>
      <c r="T100" s="1">
        <v>342.75479803000002</v>
      </c>
      <c r="U100" s="1"/>
      <c r="V100" s="1">
        <v>12.423815960000001</v>
      </c>
      <c r="W100" s="1">
        <v>1538.1598535999999</v>
      </c>
      <c r="X100" s="1">
        <v>1.0224220098000001</v>
      </c>
    </row>
    <row r="101" spans="1:24" x14ac:dyDescent="0.3">
      <c r="A101" t="s">
        <v>324</v>
      </c>
      <c r="B101" t="s">
        <v>110</v>
      </c>
      <c r="C101" s="1">
        <v>128.83279999999999</v>
      </c>
      <c r="D101" s="1">
        <v>0.70716274079999997</v>
      </c>
      <c r="E101" s="1"/>
      <c r="F101" s="1">
        <v>67.221558975999997</v>
      </c>
      <c r="G101" s="1">
        <v>22.255249922000001</v>
      </c>
      <c r="H101" s="1"/>
      <c r="I101" s="1">
        <v>185.03096461999999</v>
      </c>
      <c r="J101" s="1"/>
      <c r="K101" s="1">
        <v>74.726702557999999</v>
      </c>
      <c r="L101" s="1">
        <v>4.7128817699999999E-2</v>
      </c>
      <c r="M101" s="1">
        <v>0.35121291259999998</v>
      </c>
      <c r="N101" s="1">
        <v>128.83279999999999</v>
      </c>
      <c r="O101" s="1">
        <v>0.74652143169999996</v>
      </c>
      <c r="P101" s="1"/>
      <c r="Q101" s="1">
        <v>67.180752569000006</v>
      </c>
      <c r="R101" s="1">
        <v>12.248187539</v>
      </c>
      <c r="S101" s="1"/>
      <c r="T101" s="1">
        <v>89.856399675000006</v>
      </c>
      <c r="U101" s="1"/>
      <c r="V101" s="1">
        <v>74.726702557999999</v>
      </c>
      <c r="W101" s="1">
        <v>4.4660324199999997E-2</v>
      </c>
      <c r="X101" s="1">
        <v>0.35833561829999999</v>
      </c>
    </row>
    <row r="102" spans="1:24" x14ac:dyDescent="0.3">
      <c r="A102" t="s">
        <v>235</v>
      </c>
      <c r="B102" t="s">
        <v>111</v>
      </c>
      <c r="C102" s="1">
        <v>139.90532999999999</v>
      </c>
      <c r="D102" s="1">
        <v>378.79047680000002</v>
      </c>
      <c r="E102" s="1"/>
      <c r="F102" s="1">
        <v>105.80026214999999</v>
      </c>
      <c r="G102" s="1">
        <v>82.618072975000004</v>
      </c>
      <c r="H102" s="1"/>
      <c r="I102" s="1">
        <v>820.12026973000002</v>
      </c>
      <c r="J102" s="1"/>
      <c r="K102" s="1">
        <v>118.14169239</v>
      </c>
      <c r="L102" s="1">
        <v>154.55560584</v>
      </c>
      <c r="M102" s="1">
        <v>0.39719627610000002</v>
      </c>
      <c r="N102" s="1">
        <v>139.90532999999999</v>
      </c>
      <c r="O102" s="1">
        <v>318.42006382</v>
      </c>
      <c r="P102" s="1"/>
      <c r="Q102" s="1">
        <v>105.63966311</v>
      </c>
      <c r="R102" s="1">
        <v>54.147958801999998</v>
      </c>
      <c r="S102" s="1"/>
      <c r="T102" s="1">
        <v>407.91722611</v>
      </c>
      <c r="U102" s="1"/>
      <c r="V102" s="1">
        <v>118.14169239</v>
      </c>
      <c r="W102" s="1">
        <v>183.66226481999999</v>
      </c>
      <c r="X102" s="1">
        <v>0.4128209303</v>
      </c>
    </row>
    <row r="103" spans="1:24" x14ac:dyDescent="0.3">
      <c r="A103" t="s">
        <v>325</v>
      </c>
      <c r="B103" t="s">
        <v>112</v>
      </c>
      <c r="C103" s="1">
        <v>348.03930000000003</v>
      </c>
      <c r="D103" s="1">
        <v>0.54754220580000001</v>
      </c>
      <c r="E103" s="1"/>
      <c r="F103" s="1">
        <v>58.893630160000001</v>
      </c>
      <c r="G103" s="1">
        <v>85.029733199000006</v>
      </c>
      <c r="H103" s="1"/>
      <c r="I103" s="1">
        <v>178.15816978999999</v>
      </c>
      <c r="J103" s="1"/>
      <c r="K103" s="1">
        <v>73.728219002000003</v>
      </c>
      <c r="L103" s="1"/>
      <c r="M103" s="1">
        <v>0.16229386000000001</v>
      </c>
      <c r="N103" s="1">
        <v>348.03930000000003</v>
      </c>
      <c r="O103" s="1">
        <v>0.57801715200000003</v>
      </c>
      <c r="P103" s="1"/>
      <c r="Q103" s="1">
        <v>58.913095601000002</v>
      </c>
      <c r="R103" s="1">
        <v>62.921986586999999</v>
      </c>
      <c r="S103" s="1"/>
      <c r="T103" s="1">
        <v>89.036955277000004</v>
      </c>
      <c r="U103" s="1"/>
      <c r="V103" s="1">
        <v>73.728219002000003</v>
      </c>
      <c r="W103" s="1"/>
      <c r="X103" s="1">
        <v>0.16611322510000001</v>
      </c>
    </row>
    <row r="104" spans="1:24" x14ac:dyDescent="0.3">
      <c r="A104" t="s">
        <v>326</v>
      </c>
      <c r="B104" t="s">
        <v>113</v>
      </c>
      <c r="C104" s="1">
        <v>386.89490000000001</v>
      </c>
      <c r="D104" s="1">
        <v>22.602090073999999</v>
      </c>
      <c r="E104" s="1"/>
      <c r="F104" s="1">
        <v>215.49670871000001</v>
      </c>
      <c r="G104" s="1">
        <v>235.28397188</v>
      </c>
      <c r="H104" s="1"/>
      <c r="I104" s="1">
        <v>594.23248414</v>
      </c>
      <c r="J104" s="1">
        <v>127.08750972999999</v>
      </c>
      <c r="K104" s="1">
        <v>382.52709766999999</v>
      </c>
      <c r="L104" s="1">
        <v>147.42086771000001</v>
      </c>
      <c r="M104" s="1">
        <v>0.5435930162</v>
      </c>
      <c r="N104" s="1">
        <v>386.89490000000001</v>
      </c>
      <c r="O104" s="1">
        <v>23.860498432</v>
      </c>
      <c r="P104" s="1"/>
      <c r="Q104" s="1">
        <v>214.78262853999999</v>
      </c>
      <c r="R104" s="1">
        <v>162.98504696000001</v>
      </c>
      <c r="S104" s="1"/>
      <c r="T104" s="1">
        <v>275.28343777999999</v>
      </c>
      <c r="U104" s="1">
        <v>28.303261686999999</v>
      </c>
      <c r="V104" s="1">
        <v>382.52709766999999</v>
      </c>
      <c r="W104" s="1">
        <v>147.18755583000001</v>
      </c>
      <c r="X104" s="1">
        <v>0.55646903759999999</v>
      </c>
    </row>
    <row r="105" spans="1:24" x14ac:dyDescent="0.3">
      <c r="A105" t="s">
        <v>327</v>
      </c>
      <c r="B105" t="s">
        <v>114</v>
      </c>
      <c r="C105" s="1">
        <v>106.90084</v>
      </c>
      <c r="D105" s="1">
        <v>271.97325506999999</v>
      </c>
      <c r="E105" s="1"/>
      <c r="F105" s="1">
        <v>66.984374146999997</v>
      </c>
      <c r="G105" s="1">
        <v>105.09661957</v>
      </c>
      <c r="H105" s="1"/>
      <c r="I105" s="1">
        <v>2906.2857795</v>
      </c>
      <c r="J105" s="1">
        <v>15314.218283</v>
      </c>
      <c r="K105" s="1">
        <v>106.35615675</v>
      </c>
      <c r="L105" s="1">
        <v>1.4699475199999999E-2</v>
      </c>
      <c r="M105" s="1">
        <v>0.75073561799999999</v>
      </c>
      <c r="N105" s="1">
        <v>106.90084</v>
      </c>
      <c r="O105" s="1">
        <v>231.79152224000001</v>
      </c>
      <c r="P105" s="1"/>
      <c r="Q105" s="1">
        <v>66.954166878999999</v>
      </c>
      <c r="R105" s="1">
        <v>73.192904272000007</v>
      </c>
      <c r="S105" s="1"/>
      <c r="T105" s="1">
        <v>1559.8805503999999</v>
      </c>
      <c r="U105" s="1">
        <v>11454.94479</v>
      </c>
      <c r="V105" s="1">
        <v>106.35615675</v>
      </c>
      <c r="W105" s="1">
        <v>1.3929302399999999E-2</v>
      </c>
      <c r="X105" s="1">
        <v>0.76696405459999994</v>
      </c>
    </row>
    <row r="106" spans="1:24" x14ac:dyDescent="0.3">
      <c r="A106" t="s">
        <v>328</v>
      </c>
      <c r="B106" t="s">
        <v>115</v>
      </c>
      <c r="C106" s="1">
        <v>85.693950000000001</v>
      </c>
      <c r="D106" s="1">
        <v>18.320262052</v>
      </c>
      <c r="E106" s="1"/>
      <c r="F106" s="1">
        <v>36.391673173000001</v>
      </c>
      <c r="G106" s="1">
        <v>51.249221923</v>
      </c>
      <c r="H106" s="1"/>
      <c r="I106" s="1">
        <v>246.69650928999999</v>
      </c>
      <c r="J106" s="1"/>
      <c r="K106" s="1">
        <v>22.281408506999998</v>
      </c>
      <c r="L106" s="1"/>
      <c r="M106" s="1">
        <v>0.24132405379999999</v>
      </c>
      <c r="N106" s="1">
        <v>85.693950000000001</v>
      </c>
      <c r="O106" s="1">
        <v>19.340036369</v>
      </c>
      <c r="P106" s="1"/>
      <c r="Q106" s="1">
        <v>36.377591576</v>
      </c>
      <c r="R106" s="1">
        <v>34.600546198000004</v>
      </c>
      <c r="S106" s="1"/>
      <c r="T106" s="1">
        <v>116.96504102999999</v>
      </c>
      <c r="U106" s="1"/>
      <c r="V106" s="1">
        <v>22.281408506999998</v>
      </c>
      <c r="W106" s="1"/>
      <c r="X106" s="1">
        <v>0.24707211940000001</v>
      </c>
    </row>
    <row r="107" spans="1:24" x14ac:dyDescent="0.3">
      <c r="A107" t="s">
        <v>236</v>
      </c>
      <c r="B107" t="s">
        <v>116</v>
      </c>
      <c r="C107" s="1">
        <v>145.18520000000001</v>
      </c>
      <c r="D107" s="1">
        <v>86.015933353999998</v>
      </c>
      <c r="E107" s="1"/>
      <c r="F107" s="1">
        <v>44.972054438999997</v>
      </c>
      <c r="G107" s="1">
        <v>154.23058212000001</v>
      </c>
      <c r="H107" s="1"/>
      <c r="I107" s="1">
        <v>1758.4520875000001</v>
      </c>
      <c r="J107" s="1"/>
      <c r="K107" s="1">
        <v>44.393345404999998</v>
      </c>
      <c r="L107" s="1">
        <v>207.59914978</v>
      </c>
      <c r="M107" s="1">
        <v>0.65293677670000005</v>
      </c>
      <c r="N107" s="1">
        <v>145.18520000000001</v>
      </c>
      <c r="O107" s="1">
        <v>73.955083836</v>
      </c>
      <c r="P107" s="1"/>
      <c r="Q107" s="1">
        <v>44.718045154999999</v>
      </c>
      <c r="R107" s="1">
        <v>107.81185275</v>
      </c>
      <c r="S107" s="1"/>
      <c r="T107" s="1">
        <v>1059.5790479</v>
      </c>
      <c r="U107" s="1"/>
      <c r="V107" s="1">
        <v>44.393345404999998</v>
      </c>
      <c r="W107" s="1">
        <v>258.79820566000001</v>
      </c>
      <c r="X107" s="1">
        <v>0.6699592848</v>
      </c>
    </row>
    <row r="108" spans="1:24" x14ac:dyDescent="0.3">
      <c r="A108" t="s">
        <v>329</v>
      </c>
      <c r="B108" t="s">
        <v>117</v>
      </c>
      <c r="C108" s="1">
        <v>90.017619999999994</v>
      </c>
      <c r="D108" s="1">
        <v>372.23075668000001</v>
      </c>
      <c r="E108" s="1"/>
      <c r="F108" s="1">
        <v>45.681028941000001</v>
      </c>
      <c r="G108" s="1">
        <v>129.22065839999999</v>
      </c>
      <c r="H108" s="1"/>
      <c r="I108" s="1">
        <v>753.91197723000005</v>
      </c>
      <c r="J108" s="1">
        <v>131.88351956</v>
      </c>
      <c r="K108" s="1">
        <v>6.7984472312999999</v>
      </c>
      <c r="L108" s="1">
        <v>6.5881358099999995E-2</v>
      </c>
      <c r="M108" s="1">
        <v>1.5690205078999999</v>
      </c>
      <c r="N108" s="1">
        <v>90.017619999999994</v>
      </c>
      <c r="O108" s="1">
        <v>312.70540992000002</v>
      </c>
      <c r="P108" s="1"/>
      <c r="Q108" s="1">
        <v>45.166269679999999</v>
      </c>
      <c r="R108" s="1">
        <v>78.272997051000004</v>
      </c>
      <c r="S108" s="1"/>
      <c r="T108" s="1">
        <v>363.79156048999999</v>
      </c>
      <c r="U108" s="1">
        <v>95.427454733999994</v>
      </c>
      <c r="V108" s="1">
        <v>6.7984472312999999</v>
      </c>
      <c r="W108" s="1">
        <v>7.2894559999999997E-2</v>
      </c>
      <c r="X108" s="1">
        <v>1.6064151503999999</v>
      </c>
    </row>
    <row r="109" spans="1:24" x14ac:dyDescent="0.3">
      <c r="A109" t="s">
        <v>330</v>
      </c>
      <c r="B109" t="s">
        <v>118</v>
      </c>
      <c r="C109" s="1">
        <v>72.110129999999998</v>
      </c>
      <c r="D109" s="1">
        <v>75.962217905000003</v>
      </c>
      <c r="E109" s="1"/>
      <c r="F109" s="1">
        <v>251.74170050000001</v>
      </c>
      <c r="G109" s="1">
        <v>616.22115683000004</v>
      </c>
      <c r="H109" s="1"/>
      <c r="I109" s="1">
        <v>3127.7715886000001</v>
      </c>
      <c r="J109" s="1"/>
      <c r="K109" s="1">
        <v>30.111188787</v>
      </c>
      <c r="L109" s="1">
        <v>44.77110974</v>
      </c>
      <c r="M109" s="1">
        <v>5.4449254165000003</v>
      </c>
      <c r="N109" s="1">
        <v>72.110129999999998</v>
      </c>
      <c r="O109" s="1">
        <v>63.899110434999997</v>
      </c>
      <c r="P109" s="1"/>
      <c r="Q109" s="1">
        <v>251.81152917</v>
      </c>
      <c r="R109" s="1">
        <v>389.76574067000001</v>
      </c>
      <c r="S109" s="1"/>
      <c r="T109" s="1">
        <v>1574.4957577</v>
      </c>
      <c r="U109" s="1"/>
      <c r="V109" s="1">
        <v>30.111188787</v>
      </c>
      <c r="W109" s="1">
        <v>70.706271043000001</v>
      </c>
      <c r="X109" s="1">
        <v>5.5676376462999997</v>
      </c>
    </row>
    <row r="110" spans="1:24" x14ac:dyDescent="0.3">
      <c r="A110" t="s">
        <v>237</v>
      </c>
      <c r="B110" t="s">
        <v>119</v>
      </c>
      <c r="C110" s="1">
        <v>112.50581</v>
      </c>
      <c r="D110" s="1">
        <v>58.313937113000001</v>
      </c>
      <c r="E110" s="1"/>
      <c r="F110" s="1">
        <v>82.968985863</v>
      </c>
      <c r="G110" s="1">
        <v>448.77946121000002</v>
      </c>
      <c r="H110" s="1"/>
      <c r="I110" s="1">
        <v>2223.4184756</v>
      </c>
      <c r="J110" s="1"/>
      <c r="K110" s="1">
        <v>18.906871099</v>
      </c>
      <c r="L110" s="1">
        <v>39.782321042</v>
      </c>
      <c r="M110" s="1">
        <v>1.6062452573999999</v>
      </c>
      <c r="N110" s="1">
        <v>112.50581</v>
      </c>
      <c r="O110" s="1">
        <v>51.369421287000002</v>
      </c>
      <c r="P110" s="1"/>
      <c r="Q110" s="1">
        <v>82.290712455999994</v>
      </c>
      <c r="R110" s="1">
        <v>280.58596413999999</v>
      </c>
      <c r="S110" s="1"/>
      <c r="T110" s="1">
        <v>1153.2749707</v>
      </c>
      <c r="U110" s="1"/>
      <c r="V110" s="1">
        <v>18.906871099</v>
      </c>
      <c r="W110" s="1">
        <v>39.843235581999998</v>
      </c>
      <c r="X110" s="1">
        <v>1.6637973652</v>
      </c>
    </row>
    <row r="111" spans="1:24" x14ac:dyDescent="0.3">
      <c r="A111" t="s">
        <v>213</v>
      </c>
      <c r="B111" t="s">
        <v>120</v>
      </c>
      <c r="C111" s="1">
        <v>83.380780000000001</v>
      </c>
      <c r="D111" s="1">
        <v>27.928309638999998</v>
      </c>
      <c r="E111" s="1"/>
      <c r="F111" s="1">
        <v>42.902457103000003</v>
      </c>
      <c r="G111" s="1">
        <v>205.38707951999999</v>
      </c>
      <c r="H111" s="1"/>
      <c r="I111" s="1">
        <v>978.69442707999997</v>
      </c>
      <c r="J111" s="1"/>
      <c r="K111" s="1">
        <v>6.3628304940999998</v>
      </c>
      <c r="L111" s="1"/>
      <c r="M111" s="1">
        <v>1.2146005657000001</v>
      </c>
      <c r="N111" s="1">
        <v>83.380780000000001</v>
      </c>
      <c r="O111" s="1">
        <v>25.806057044999999</v>
      </c>
      <c r="P111" s="1"/>
      <c r="Q111" s="1">
        <v>42.906082097000002</v>
      </c>
      <c r="R111" s="1">
        <v>132.78742654999999</v>
      </c>
      <c r="S111" s="1"/>
      <c r="T111" s="1">
        <v>466.29888303000001</v>
      </c>
      <c r="U111" s="1"/>
      <c r="V111" s="1">
        <v>6.3628304940999998</v>
      </c>
      <c r="W111" s="1"/>
      <c r="X111" s="1">
        <v>1.2454789845000001</v>
      </c>
    </row>
    <row r="112" spans="1:24" x14ac:dyDescent="0.3">
      <c r="A112" t="s">
        <v>214</v>
      </c>
      <c r="B112" t="s">
        <v>121</v>
      </c>
      <c r="C112" s="1">
        <v>135.83349999999999</v>
      </c>
      <c r="D112" s="1"/>
      <c r="E112" s="1"/>
      <c r="F112" s="1">
        <v>31.518506895000002</v>
      </c>
      <c r="G112" s="1">
        <v>68.763620740999997</v>
      </c>
      <c r="H112" s="1"/>
      <c r="I112" s="1">
        <v>343.68747459000002</v>
      </c>
      <c r="J112" s="1"/>
      <c r="K112" s="1">
        <v>58.119651195000003</v>
      </c>
      <c r="L112" s="1">
        <v>5.9491848E-3</v>
      </c>
      <c r="M112" s="1">
        <v>0.57681712480000003</v>
      </c>
      <c r="N112" s="1">
        <v>135.83349999999999</v>
      </c>
      <c r="O112" s="1"/>
      <c r="P112" s="1"/>
      <c r="Q112" s="1">
        <v>31.520308440000001</v>
      </c>
      <c r="R112" s="1">
        <v>46.981813096000003</v>
      </c>
      <c r="S112" s="1"/>
      <c r="T112" s="1">
        <v>167.1306812</v>
      </c>
      <c r="U112" s="1"/>
      <c r="V112" s="1">
        <v>58.119651195000003</v>
      </c>
      <c r="W112" s="1">
        <v>5.6385313000000001E-3</v>
      </c>
      <c r="X112" s="1">
        <v>0.59140079599999995</v>
      </c>
    </row>
    <row r="113" spans="1:24" x14ac:dyDescent="0.3">
      <c r="A113" t="s">
        <v>238</v>
      </c>
      <c r="B113" t="s">
        <v>122</v>
      </c>
      <c r="C113" s="1">
        <v>87.782809999999998</v>
      </c>
      <c r="D113" s="1">
        <v>297.31136085999998</v>
      </c>
      <c r="E113" s="1"/>
      <c r="F113" s="1">
        <v>104.32398104000001</v>
      </c>
      <c r="G113" s="1">
        <v>406.79147804000002</v>
      </c>
      <c r="H113" s="1"/>
      <c r="I113" s="1">
        <v>1751.2565953000001</v>
      </c>
      <c r="J113" s="1"/>
      <c r="K113" s="1">
        <v>5.7676683246999998</v>
      </c>
      <c r="L113" s="1">
        <v>2.93278584E-2</v>
      </c>
      <c r="M113" s="1">
        <v>2.3962691032999999</v>
      </c>
      <c r="N113" s="1">
        <v>87.782809999999998</v>
      </c>
      <c r="O113" s="1">
        <v>249.76759469999999</v>
      </c>
      <c r="P113" s="1"/>
      <c r="Q113" s="1">
        <v>104.39481065</v>
      </c>
      <c r="R113" s="1">
        <v>261.48647987999999</v>
      </c>
      <c r="S113" s="1"/>
      <c r="T113" s="1">
        <v>976.73755813000002</v>
      </c>
      <c r="U113" s="1"/>
      <c r="V113" s="1">
        <v>5.7676683246999998</v>
      </c>
      <c r="W113" s="1">
        <v>2.7790461499999999E-2</v>
      </c>
      <c r="X113" s="1">
        <v>2.4782431945000001</v>
      </c>
    </row>
    <row r="114" spans="1:24" x14ac:dyDescent="0.3">
      <c r="A114" t="s">
        <v>331</v>
      </c>
      <c r="B114" t="s">
        <v>123</v>
      </c>
      <c r="C114" s="1">
        <v>116.66334000000001</v>
      </c>
      <c r="D114" s="1">
        <v>118.00981476</v>
      </c>
      <c r="E114" s="1"/>
      <c r="F114" s="1">
        <v>42.705432727000002</v>
      </c>
      <c r="G114" s="1">
        <v>129.35842478999999</v>
      </c>
      <c r="H114" s="1"/>
      <c r="I114" s="1">
        <v>1440.4334065999999</v>
      </c>
      <c r="J114" s="1"/>
      <c r="K114" s="1">
        <v>19.157200732</v>
      </c>
      <c r="L114" s="1">
        <v>0.71870149819999996</v>
      </c>
      <c r="M114" s="1">
        <v>0.5943997084</v>
      </c>
      <c r="N114" s="1">
        <v>116.66334000000001</v>
      </c>
      <c r="O114" s="1">
        <v>100.99083623999999</v>
      </c>
      <c r="P114" s="1"/>
      <c r="Q114" s="1">
        <v>42.445756252999999</v>
      </c>
      <c r="R114" s="1">
        <v>82.280416693000006</v>
      </c>
      <c r="S114" s="1"/>
      <c r="T114" s="1">
        <v>832.17702725000004</v>
      </c>
      <c r="U114" s="1"/>
      <c r="V114" s="1">
        <v>19.157200732</v>
      </c>
      <c r="W114" s="1">
        <v>0.71820733979999996</v>
      </c>
      <c r="X114" s="1">
        <v>0.60960056470000001</v>
      </c>
    </row>
    <row r="115" spans="1:24" x14ac:dyDescent="0.3">
      <c r="A115" t="s">
        <v>239</v>
      </c>
      <c r="B115" t="s">
        <v>124</v>
      </c>
      <c r="C115" s="1">
        <v>59.115920000000003</v>
      </c>
      <c r="D115" s="1">
        <v>13.657937690000001</v>
      </c>
      <c r="E115" s="1"/>
      <c r="F115" s="1">
        <v>39.705852981</v>
      </c>
      <c r="G115" s="1">
        <v>149.80736372999999</v>
      </c>
      <c r="H115" s="1"/>
      <c r="I115" s="1">
        <v>795.50933039999995</v>
      </c>
      <c r="J115" s="1"/>
      <c r="K115" s="1">
        <v>10.673055421000001</v>
      </c>
      <c r="L115" s="1">
        <v>4.5798836068000002</v>
      </c>
      <c r="M115" s="1">
        <v>0.49028199439999998</v>
      </c>
      <c r="N115" s="1">
        <v>59.115920000000003</v>
      </c>
      <c r="O115" s="1">
        <v>14.418191910000001</v>
      </c>
      <c r="P115" s="1"/>
      <c r="Q115" s="1">
        <v>39.720695224000004</v>
      </c>
      <c r="R115" s="1">
        <v>97.600783258000007</v>
      </c>
      <c r="S115" s="1"/>
      <c r="T115" s="1">
        <v>396.69540179000001</v>
      </c>
      <c r="U115" s="1"/>
      <c r="V115" s="1">
        <v>10.673055421000001</v>
      </c>
      <c r="W115" s="1">
        <v>4.4087956379</v>
      </c>
      <c r="X115" s="1">
        <v>0.50916961419999995</v>
      </c>
    </row>
    <row r="116" spans="1:24" x14ac:dyDescent="0.3">
      <c r="A116" t="s">
        <v>332</v>
      </c>
      <c r="B116" t="s">
        <v>125</v>
      </c>
      <c r="C116" s="1">
        <v>152.69550000000001</v>
      </c>
      <c r="D116" s="1">
        <v>152.85391611</v>
      </c>
      <c r="E116" s="1"/>
      <c r="F116" s="1">
        <v>115.20048386000001</v>
      </c>
      <c r="G116" s="1">
        <v>96.422876586000001</v>
      </c>
      <c r="H116" s="1"/>
      <c r="I116" s="1">
        <v>382.22090202999999</v>
      </c>
      <c r="J116" s="1"/>
      <c r="K116" s="1">
        <v>70.739188220000003</v>
      </c>
      <c r="L116" s="1">
        <v>11.963028123999999</v>
      </c>
      <c r="M116" s="1">
        <v>0.50353870710000004</v>
      </c>
      <c r="N116" s="1">
        <v>152.69550000000001</v>
      </c>
      <c r="O116" s="1">
        <v>128.41131031</v>
      </c>
      <c r="P116" s="1"/>
      <c r="Q116" s="1">
        <v>115.20645757</v>
      </c>
      <c r="R116" s="1">
        <v>62.844757637999997</v>
      </c>
      <c r="S116" s="1"/>
      <c r="T116" s="1">
        <v>195.09828207000001</v>
      </c>
      <c r="U116" s="1"/>
      <c r="V116" s="1">
        <v>70.739188220000003</v>
      </c>
      <c r="W116" s="1">
        <v>11.962618436</v>
      </c>
      <c r="X116" s="1">
        <v>0.51440204040000004</v>
      </c>
    </row>
    <row r="117" spans="1:24" x14ac:dyDescent="0.3">
      <c r="A117" t="s">
        <v>240</v>
      </c>
      <c r="B117" t="s">
        <v>126</v>
      </c>
      <c r="C117" s="1">
        <v>90.819900000000004</v>
      </c>
      <c r="D117" s="1"/>
      <c r="E117" s="1"/>
      <c r="F117" s="1">
        <v>48.308510546999997</v>
      </c>
      <c r="G117" s="1">
        <v>62.980745612</v>
      </c>
      <c r="H117" s="1"/>
      <c r="I117" s="1">
        <v>424.33830042</v>
      </c>
      <c r="J117" s="1"/>
      <c r="K117" s="1">
        <v>39.827338318999999</v>
      </c>
      <c r="L117" s="1">
        <v>0.2295910719</v>
      </c>
      <c r="M117" s="1">
        <v>0.29851631810000001</v>
      </c>
      <c r="N117" s="1">
        <v>90.819900000000004</v>
      </c>
      <c r="O117" s="1"/>
      <c r="P117" s="1"/>
      <c r="Q117" s="1">
        <v>48.316430363999999</v>
      </c>
      <c r="R117" s="1">
        <v>43.717510560999997</v>
      </c>
      <c r="S117" s="1"/>
      <c r="T117" s="1">
        <v>209.03007316</v>
      </c>
      <c r="U117" s="1"/>
      <c r="V117" s="1">
        <v>39.827338318999999</v>
      </c>
      <c r="W117" s="1">
        <v>0.21756974870000001</v>
      </c>
      <c r="X117" s="1">
        <v>0.30856279089999999</v>
      </c>
    </row>
    <row r="118" spans="1:24" x14ac:dyDescent="0.3">
      <c r="A118" t="s">
        <v>245</v>
      </c>
      <c r="B118" t="s">
        <v>127</v>
      </c>
      <c r="C118" s="1">
        <v>106.75654</v>
      </c>
      <c r="D118" s="1">
        <v>258.07556176999998</v>
      </c>
      <c r="E118" s="1"/>
      <c r="F118" s="1">
        <v>81.536679681999999</v>
      </c>
      <c r="G118" s="1">
        <v>117.93813632</v>
      </c>
      <c r="H118" s="1"/>
      <c r="I118" s="1">
        <v>893.75298784999995</v>
      </c>
      <c r="J118" s="1">
        <v>124.97437253</v>
      </c>
      <c r="K118" s="1">
        <v>15.976060443</v>
      </c>
      <c r="L118" s="1">
        <v>11.249719146</v>
      </c>
      <c r="M118" s="1">
        <v>1.6273961231</v>
      </c>
      <c r="N118" s="1">
        <v>106.75654</v>
      </c>
      <c r="O118" s="1">
        <v>216.80434868</v>
      </c>
      <c r="P118" s="1"/>
      <c r="Q118" s="1">
        <v>81.186872597999994</v>
      </c>
      <c r="R118" s="1">
        <v>69.757822067000006</v>
      </c>
      <c r="S118" s="1"/>
      <c r="T118" s="1">
        <v>425.64560648999998</v>
      </c>
      <c r="U118" s="1">
        <v>36.331245693</v>
      </c>
      <c r="V118" s="1">
        <v>15.976060443</v>
      </c>
      <c r="W118" s="1">
        <v>10.507703958</v>
      </c>
      <c r="X118" s="1">
        <v>1.6685252572</v>
      </c>
    </row>
    <row r="119" spans="1:24" x14ac:dyDescent="0.3">
      <c r="A119" t="s">
        <v>333</v>
      </c>
      <c r="B119" t="s">
        <v>128</v>
      </c>
      <c r="C119" s="1">
        <v>182.18389999999999</v>
      </c>
      <c r="D119" s="1"/>
      <c r="E119" s="1"/>
      <c r="F119" s="1">
        <v>45.607560980000002</v>
      </c>
      <c r="G119" s="1">
        <v>69.658540591000005</v>
      </c>
      <c r="H119" s="1"/>
      <c r="I119" s="1">
        <v>261.24666798999999</v>
      </c>
      <c r="J119" s="1"/>
      <c r="K119" s="1">
        <v>66.983172198000005</v>
      </c>
      <c r="L119" s="1">
        <v>26.178754910999999</v>
      </c>
      <c r="M119" s="1">
        <v>0.33605423979999999</v>
      </c>
      <c r="N119" s="1">
        <v>182.18389999999999</v>
      </c>
      <c r="O119" s="1"/>
      <c r="P119" s="1"/>
      <c r="Q119" s="1">
        <v>45.538110582000002</v>
      </c>
      <c r="R119" s="1">
        <v>48.934901183999997</v>
      </c>
      <c r="S119" s="1"/>
      <c r="T119" s="1">
        <v>124.78413183000001</v>
      </c>
      <c r="U119" s="1"/>
      <c r="V119" s="1">
        <v>66.983172198000005</v>
      </c>
      <c r="W119" s="1">
        <v>27.478305077000002</v>
      </c>
      <c r="X119" s="1">
        <v>0.34298723910000001</v>
      </c>
    </row>
    <row r="120" spans="1:24" x14ac:dyDescent="0.3">
      <c r="A120" t="s">
        <v>334</v>
      </c>
      <c r="B120" t="s">
        <v>129</v>
      </c>
      <c r="C120" s="1">
        <v>118.72389</v>
      </c>
      <c r="D120" s="1">
        <v>4.3135689016000001</v>
      </c>
      <c r="E120" s="1"/>
      <c r="F120" s="1">
        <v>103.58257096</v>
      </c>
      <c r="G120" s="1">
        <v>130.01912100999999</v>
      </c>
      <c r="H120" s="1"/>
      <c r="I120" s="1">
        <v>675.69666182000003</v>
      </c>
      <c r="J120" s="1">
        <v>12083.431783</v>
      </c>
      <c r="K120" s="1">
        <v>96.780450685000005</v>
      </c>
      <c r="L120" s="1">
        <v>22.608374639000001</v>
      </c>
      <c r="M120" s="1">
        <v>0.62526887870000003</v>
      </c>
      <c r="N120" s="1">
        <v>118.72389</v>
      </c>
      <c r="O120" s="1">
        <v>3.6238349576000002</v>
      </c>
      <c r="P120" s="1"/>
      <c r="Q120" s="1">
        <v>103.16066357</v>
      </c>
      <c r="R120" s="1">
        <v>98.476162875</v>
      </c>
      <c r="S120" s="1"/>
      <c r="T120" s="1">
        <v>363.78771762999997</v>
      </c>
      <c r="U120" s="1"/>
      <c r="V120" s="1">
        <v>96.780450685000005</v>
      </c>
      <c r="W120" s="1">
        <v>27.735034323000001</v>
      </c>
      <c r="X120" s="1">
        <v>0.6390455599</v>
      </c>
    </row>
    <row r="121" spans="1:24" x14ac:dyDescent="0.3">
      <c r="A121" t="s">
        <v>335</v>
      </c>
      <c r="B121" t="s">
        <v>130</v>
      </c>
      <c r="C121" s="1">
        <v>63.937539999999998</v>
      </c>
      <c r="D121" s="1">
        <v>0.62416635529999998</v>
      </c>
      <c r="E121" s="1"/>
      <c r="F121" s="1">
        <v>23.442339516000001</v>
      </c>
      <c r="G121" s="1">
        <v>33.509368225000003</v>
      </c>
      <c r="H121" s="1"/>
      <c r="I121" s="1">
        <v>94.410090957999998</v>
      </c>
      <c r="J121" s="1"/>
      <c r="K121" s="1">
        <v>26.317600594999998</v>
      </c>
      <c r="L121" s="1"/>
      <c r="M121" s="1">
        <v>8.6207861600000005E-2</v>
      </c>
      <c r="N121" s="1">
        <v>63.937539999999998</v>
      </c>
      <c r="O121" s="1">
        <v>0.65891845429999996</v>
      </c>
      <c r="P121" s="1"/>
      <c r="Q121" s="1">
        <v>23.441724701999998</v>
      </c>
      <c r="R121" s="1">
        <v>30.453225358000001</v>
      </c>
      <c r="S121" s="1"/>
      <c r="T121" s="1">
        <v>42.626536629999997</v>
      </c>
      <c r="U121" s="1"/>
      <c r="V121" s="1">
        <v>26.317600594999998</v>
      </c>
      <c r="W121" s="1"/>
      <c r="X121" s="1">
        <v>8.8357821200000006E-2</v>
      </c>
    </row>
    <row r="122" spans="1:24" x14ac:dyDescent="0.3">
      <c r="A122" t="s">
        <v>336</v>
      </c>
      <c r="B122" t="s">
        <v>131</v>
      </c>
      <c r="C122" s="1">
        <v>48.757249999999999</v>
      </c>
      <c r="D122" s="1"/>
      <c r="E122" s="1"/>
      <c r="F122" s="1">
        <v>26.238542021000001</v>
      </c>
      <c r="G122" s="1">
        <v>101.25219068</v>
      </c>
      <c r="H122" s="1"/>
      <c r="I122" s="1">
        <v>498.13544784999999</v>
      </c>
      <c r="J122" s="1"/>
      <c r="K122" s="1">
        <v>17.312855106000001</v>
      </c>
      <c r="L122" s="1">
        <v>163.31190670000001</v>
      </c>
      <c r="M122" s="1">
        <v>0.72706323009999996</v>
      </c>
      <c r="N122" s="1">
        <v>48.757249999999999</v>
      </c>
      <c r="O122" s="1"/>
      <c r="P122" s="1"/>
      <c r="Q122" s="1">
        <v>26.246206279999999</v>
      </c>
      <c r="R122" s="1">
        <v>81.486785580000003</v>
      </c>
      <c r="S122" s="1"/>
      <c r="T122" s="1">
        <v>241.09359477000001</v>
      </c>
      <c r="U122" s="1"/>
      <c r="V122" s="1">
        <v>17.312855106000001</v>
      </c>
      <c r="W122" s="1">
        <v>163.31171835000001</v>
      </c>
      <c r="X122" s="1">
        <v>0.74701436190000003</v>
      </c>
    </row>
    <row r="123" spans="1:24" x14ac:dyDescent="0.3">
      <c r="A123" t="s">
        <v>337</v>
      </c>
      <c r="B123" t="s">
        <v>132</v>
      </c>
      <c r="C123" s="1">
        <v>195.1138</v>
      </c>
      <c r="D123" s="1">
        <v>1.2898901282999999</v>
      </c>
      <c r="E123" s="1"/>
      <c r="F123" s="1">
        <v>48.051214119999997</v>
      </c>
      <c r="G123" s="1">
        <v>74.617390207</v>
      </c>
      <c r="H123" s="1"/>
      <c r="I123" s="1">
        <v>219.2292999</v>
      </c>
      <c r="J123" s="1"/>
      <c r="K123" s="1">
        <v>179.69800752</v>
      </c>
      <c r="L123" s="1">
        <v>6.8634288399999993E-2</v>
      </c>
      <c r="M123" s="1">
        <v>0.23065104049999999</v>
      </c>
      <c r="N123" s="1">
        <v>195.1138</v>
      </c>
      <c r="O123" s="1">
        <v>1.3616800399</v>
      </c>
      <c r="P123" s="1"/>
      <c r="Q123" s="1">
        <v>48.023113901999999</v>
      </c>
      <c r="R123" s="1">
        <v>52.924930085</v>
      </c>
      <c r="S123" s="1"/>
      <c r="T123" s="1">
        <v>102.78095620000001</v>
      </c>
      <c r="U123" s="1"/>
      <c r="V123" s="1">
        <v>179.69800752</v>
      </c>
      <c r="W123" s="1">
        <v>6.8634288399999993E-2</v>
      </c>
      <c r="X123" s="1">
        <v>0.23516356999999999</v>
      </c>
    </row>
    <row r="124" spans="1:24" x14ac:dyDescent="0.3">
      <c r="A124" t="s">
        <v>338</v>
      </c>
      <c r="B124" t="s">
        <v>133</v>
      </c>
      <c r="C124" s="1">
        <v>128.1857</v>
      </c>
      <c r="D124" s="1">
        <v>142.04737732999999</v>
      </c>
      <c r="E124" s="1"/>
      <c r="F124" s="1">
        <v>303.89168853000001</v>
      </c>
      <c r="G124" s="1">
        <v>603.63645464000001</v>
      </c>
      <c r="H124" s="1"/>
      <c r="I124" s="1">
        <v>4441.5563227000002</v>
      </c>
      <c r="J124" s="1"/>
      <c r="K124" s="1">
        <v>48.606220069999999</v>
      </c>
      <c r="L124" s="1">
        <v>4327.7815001999998</v>
      </c>
      <c r="M124" s="1">
        <v>5.2150335077000003</v>
      </c>
      <c r="N124" s="1">
        <v>128.1857</v>
      </c>
      <c r="O124" s="1">
        <v>119.33203061</v>
      </c>
      <c r="P124" s="1"/>
      <c r="Q124" s="1">
        <v>300.30706608000003</v>
      </c>
      <c r="R124" s="1">
        <v>375.10361609</v>
      </c>
      <c r="S124" s="1"/>
      <c r="T124" s="1">
        <v>2118.7646648999998</v>
      </c>
      <c r="U124" s="1"/>
      <c r="V124" s="1">
        <v>48.606220069999999</v>
      </c>
      <c r="W124" s="1">
        <v>4386.8079201999999</v>
      </c>
      <c r="X124" s="1">
        <v>5.3385263199999997</v>
      </c>
    </row>
    <row r="125" spans="1:24" x14ac:dyDescent="0.3">
      <c r="A125" t="s">
        <v>241</v>
      </c>
      <c r="B125" t="s">
        <v>134</v>
      </c>
      <c r="C125" s="1">
        <v>66.953140000000005</v>
      </c>
      <c r="D125" s="1">
        <v>29.805778050000001</v>
      </c>
      <c r="E125" s="1"/>
      <c r="F125" s="1">
        <v>102.9439567</v>
      </c>
      <c r="G125" s="1">
        <v>326.29045043000002</v>
      </c>
      <c r="H125" s="1"/>
      <c r="I125" s="1">
        <v>1506.1359841000001</v>
      </c>
      <c r="J125" s="1"/>
      <c r="K125" s="1">
        <v>2.1184573797000001</v>
      </c>
      <c r="L125" s="1">
        <v>50.911411256000001</v>
      </c>
      <c r="M125" s="1">
        <v>1.3267970419999999</v>
      </c>
      <c r="N125" s="1">
        <v>66.953140000000005</v>
      </c>
      <c r="O125" s="1">
        <v>25.039075237999999</v>
      </c>
      <c r="P125" s="1"/>
      <c r="Q125" s="1">
        <v>102.30842211</v>
      </c>
      <c r="R125" s="1">
        <v>205.22240912000001</v>
      </c>
      <c r="S125" s="1"/>
      <c r="T125" s="1">
        <v>796.34975316999999</v>
      </c>
      <c r="U125" s="1"/>
      <c r="V125" s="1">
        <v>2.1184573797000001</v>
      </c>
      <c r="W125" s="1">
        <v>55.857662200999997</v>
      </c>
      <c r="X125" s="1">
        <v>1.3756328422999999</v>
      </c>
    </row>
    <row r="126" spans="1:24" x14ac:dyDescent="0.3">
      <c r="A126" t="s">
        <v>339</v>
      </c>
      <c r="B126" t="s">
        <v>135</v>
      </c>
      <c r="C126" s="1">
        <v>106.919</v>
      </c>
      <c r="D126" s="1">
        <v>0.57501518650000005</v>
      </c>
      <c r="E126" s="1"/>
      <c r="F126" s="1">
        <v>19.715887554999998</v>
      </c>
      <c r="G126" s="1">
        <v>23.733500036999999</v>
      </c>
      <c r="H126" s="1"/>
      <c r="I126" s="1">
        <v>112.7644562</v>
      </c>
      <c r="J126" s="1"/>
      <c r="K126" s="1">
        <v>58.164797126000003</v>
      </c>
      <c r="L126" s="1"/>
      <c r="M126" s="1">
        <v>0.137919547</v>
      </c>
      <c r="N126" s="1">
        <v>106.919</v>
      </c>
      <c r="O126" s="1">
        <v>0.60701517549999995</v>
      </c>
      <c r="P126" s="1"/>
      <c r="Q126" s="1">
        <v>19.299089682999998</v>
      </c>
      <c r="R126" s="1">
        <v>13.921857256999999</v>
      </c>
      <c r="S126" s="1"/>
      <c r="T126" s="1">
        <v>53.966693804000002</v>
      </c>
      <c r="U126" s="1"/>
      <c r="V126" s="1">
        <v>58.164797126000003</v>
      </c>
      <c r="W126" s="1"/>
      <c r="X126" s="1">
        <v>0.14083139119999999</v>
      </c>
    </row>
    <row r="127" spans="1:24" x14ac:dyDescent="0.3">
      <c r="A127" t="s">
        <v>340</v>
      </c>
      <c r="B127" t="s">
        <v>136</v>
      </c>
      <c r="C127" s="1">
        <v>234.19579999999999</v>
      </c>
      <c r="D127" s="1">
        <v>109.90741385</v>
      </c>
      <c r="E127" s="1"/>
      <c r="F127" s="1">
        <v>157.14102764</v>
      </c>
      <c r="G127" s="1">
        <v>142.73521009000001</v>
      </c>
      <c r="H127" s="1"/>
      <c r="I127" s="1">
        <v>429.74194403000001</v>
      </c>
      <c r="J127" s="1"/>
      <c r="K127" s="1">
        <v>124.12773978</v>
      </c>
      <c r="L127" s="1">
        <v>0.33778377770000001</v>
      </c>
      <c r="M127" s="1">
        <v>0.39664788839999998</v>
      </c>
      <c r="N127" s="1">
        <v>234.19579999999999</v>
      </c>
      <c r="O127" s="1">
        <v>95.401572689000005</v>
      </c>
      <c r="P127" s="1"/>
      <c r="Q127" s="1">
        <v>157.09984954999999</v>
      </c>
      <c r="R127" s="1">
        <v>99.850815337</v>
      </c>
      <c r="S127" s="1"/>
      <c r="T127" s="1">
        <v>210.54091514000001</v>
      </c>
      <c r="U127" s="1"/>
      <c r="V127" s="1">
        <v>124.12773978</v>
      </c>
      <c r="W127" s="1">
        <v>0.33716745269999998</v>
      </c>
      <c r="X127" s="1">
        <v>0.40585083700000002</v>
      </c>
    </row>
    <row r="128" spans="1:24" x14ac:dyDescent="0.3">
      <c r="A128" t="s">
        <v>341</v>
      </c>
      <c r="B128" t="s">
        <v>137</v>
      </c>
      <c r="C128" s="1">
        <v>297.98480000000001</v>
      </c>
      <c r="D128" s="1">
        <v>29.622754400000002</v>
      </c>
      <c r="E128" s="1"/>
      <c r="F128" s="1">
        <v>78.367945014</v>
      </c>
      <c r="G128" s="1">
        <v>155.36738174999999</v>
      </c>
      <c r="H128" s="1"/>
      <c r="I128" s="1">
        <v>261.06805414000002</v>
      </c>
      <c r="J128" s="1"/>
      <c r="K128" s="1">
        <v>93.301308731999995</v>
      </c>
      <c r="L128" s="1">
        <v>0.2573747575</v>
      </c>
      <c r="M128" s="1">
        <v>0.27441517129999998</v>
      </c>
      <c r="N128" s="1">
        <v>297.98480000000001</v>
      </c>
      <c r="O128" s="1">
        <v>24.886830062000001</v>
      </c>
      <c r="P128" s="1"/>
      <c r="Q128" s="1">
        <v>78.390269986999996</v>
      </c>
      <c r="R128" s="1">
        <v>129.58593425000001</v>
      </c>
      <c r="S128" s="1"/>
      <c r="T128" s="1">
        <v>125.45101393</v>
      </c>
      <c r="U128" s="1"/>
      <c r="V128" s="1">
        <v>93.301308731999995</v>
      </c>
      <c r="W128" s="1">
        <v>0.2573747575</v>
      </c>
      <c r="X128" s="1">
        <v>0.28073665260000003</v>
      </c>
    </row>
    <row r="129" spans="1:24" x14ac:dyDescent="0.3">
      <c r="A129" t="s">
        <v>242</v>
      </c>
      <c r="B129" t="s">
        <v>138</v>
      </c>
      <c r="C129" s="1">
        <v>81.740549999999999</v>
      </c>
      <c r="D129" s="1">
        <v>4.0254468492999997</v>
      </c>
      <c r="E129" s="1"/>
      <c r="F129" s="1">
        <v>118.69101949</v>
      </c>
      <c r="G129" s="1">
        <v>176.24644422</v>
      </c>
      <c r="H129" s="1"/>
      <c r="I129" s="1">
        <v>1294.7871422000001</v>
      </c>
      <c r="J129" s="1"/>
      <c r="K129" s="1">
        <v>15.741467132</v>
      </c>
      <c r="L129" s="1">
        <v>0.45968418589999999</v>
      </c>
      <c r="M129" s="1">
        <v>1.0253407458999999</v>
      </c>
      <c r="N129" s="1">
        <v>81.740549999999999</v>
      </c>
      <c r="O129" s="1">
        <v>3.3815918947000001</v>
      </c>
      <c r="P129" s="1"/>
      <c r="Q129" s="1">
        <v>118.48243606</v>
      </c>
      <c r="R129" s="1">
        <v>107.95895032</v>
      </c>
      <c r="S129" s="1"/>
      <c r="T129" s="1">
        <v>630.54001962999996</v>
      </c>
      <c r="U129" s="1"/>
      <c r="V129" s="1">
        <v>15.741467132</v>
      </c>
      <c r="W129" s="1">
        <v>8.9323236400000006E-2</v>
      </c>
      <c r="X129" s="1">
        <v>1.0647037904000001</v>
      </c>
    </row>
    <row r="130" spans="1:24" x14ac:dyDescent="0.3">
      <c r="A130" t="s">
        <v>342</v>
      </c>
      <c r="B130" t="s">
        <v>139</v>
      </c>
      <c r="C130" s="1">
        <v>73.824669999999998</v>
      </c>
      <c r="D130" s="1">
        <v>78.627378351999994</v>
      </c>
      <c r="E130" s="1"/>
      <c r="F130" s="1">
        <v>48.920687608000001</v>
      </c>
      <c r="G130" s="1">
        <v>80.337986405999999</v>
      </c>
      <c r="H130" s="1"/>
      <c r="I130" s="1">
        <v>569.49744448000001</v>
      </c>
      <c r="J130" s="1"/>
      <c r="K130" s="1">
        <v>17.352868743999998</v>
      </c>
      <c r="L130" s="1">
        <v>0.89224213610000003</v>
      </c>
      <c r="M130" s="1">
        <v>1.0976200484</v>
      </c>
      <c r="N130" s="1">
        <v>73.824669999999998</v>
      </c>
      <c r="O130" s="1">
        <v>68.096402221999995</v>
      </c>
      <c r="P130" s="1"/>
      <c r="Q130" s="1">
        <v>48.709308129999997</v>
      </c>
      <c r="R130" s="1">
        <v>55.122268601999998</v>
      </c>
      <c r="S130" s="1"/>
      <c r="T130" s="1">
        <v>263.98789074000001</v>
      </c>
      <c r="U130" s="1"/>
      <c r="V130" s="1">
        <v>17.352868743999998</v>
      </c>
      <c r="W130" s="1">
        <v>0.89224213610000003</v>
      </c>
      <c r="X130" s="1">
        <v>1.1242873328</v>
      </c>
    </row>
    <row r="131" spans="1:24" x14ac:dyDescent="0.3">
      <c r="A131" t="s">
        <v>343</v>
      </c>
      <c r="B131" t="s">
        <v>140</v>
      </c>
      <c r="C131" s="1">
        <v>132.83529999999999</v>
      </c>
      <c r="D131" s="1">
        <v>23.891480491999999</v>
      </c>
      <c r="E131" s="1"/>
      <c r="F131" s="1">
        <v>61.405427559000003</v>
      </c>
      <c r="G131" s="1">
        <v>86.816179207000005</v>
      </c>
      <c r="H131" s="1"/>
      <c r="I131" s="1">
        <v>204.08555695999999</v>
      </c>
      <c r="J131" s="1"/>
      <c r="K131" s="1">
        <v>121.97213042</v>
      </c>
      <c r="L131" s="1">
        <v>2.8092405999999999E-3</v>
      </c>
      <c r="M131" s="1">
        <v>0.13756948090000001</v>
      </c>
      <c r="N131" s="1">
        <v>132.83529999999999</v>
      </c>
      <c r="O131" s="1">
        <v>25.22191381</v>
      </c>
      <c r="P131" s="1"/>
      <c r="Q131" s="1">
        <v>61.407524772000002</v>
      </c>
      <c r="R131" s="1">
        <v>57.462200121999999</v>
      </c>
      <c r="S131" s="1"/>
      <c r="T131" s="1">
        <v>96.028056296000003</v>
      </c>
      <c r="U131" s="1"/>
      <c r="V131" s="1">
        <v>121.97213042</v>
      </c>
      <c r="W131" s="1">
        <v>2.6621229000000001E-3</v>
      </c>
      <c r="X131" s="1">
        <v>0.14047317200000001</v>
      </c>
    </row>
    <row r="132" spans="1:24" x14ac:dyDescent="0.3">
      <c r="A132" t="s">
        <v>344</v>
      </c>
      <c r="B132" t="s">
        <v>141</v>
      </c>
      <c r="C132" s="1">
        <v>272.05549999999999</v>
      </c>
      <c r="D132" s="1">
        <v>57.970469330999997</v>
      </c>
      <c r="E132" s="1"/>
      <c r="F132" s="1">
        <v>108.12056663</v>
      </c>
      <c r="G132" s="1">
        <v>192.36737163000001</v>
      </c>
      <c r="H132" s="1"/>
      <c r="I132" s="1">
        <v>664.92108972999995</v>
      </c>
      <c r="J132" s="1"/>
      <c r="K132" s="1">
        <v>193.46835784999999</v>
      </c>
      <c r="L132" s="1">
        <v>1990.3367807</v>
      </c>
      <c r="M132" s="1">
        <v>0.85473554279999997</v>
      </c>
      <c r="N132" s="1">
        <v>272.05549999999999</v>
      </c>
      <c r="O132" s="1">
        <v>54.624888065999997</v>
      </c>
      <c r="P132" s="1"/>
      <c r="Q132" s="1">
        <v>108.02205087</v>
      </c>
      <c r="R132" s="1">
        <v>135.20094078</v>
      </c>
      <c r="S132" s="1"/>
      <c r="T132" s="1">
        <v>307.66372084</v>
      </c>
      <c r="U132" s="1"/>
      <c r="V132" s="1">
        <v>193.46835784999999</v>
      </c>
      <c r="W132" s="1">
        <v>1990.3339673</v>
      </c>
      <c r="X132" s="1">
        <v>0.87446090229999995</v>
      </c>
    </row>
    <row r="133" spans="1:24" x14ac:dyDescent="0.3">
      <c r="A133" t="s">
        <v>345</v>
      </c>
      <c r="B133" t="s">
        <v>142</v>
      </c>
      <c r="C133" s="1">
        <v>109.69119999999999</v>
      </c>
      <c r="D133" s="1">
        <v>460.55886968999999</v>
      </c>
      <c r="E133" s="1"/>
      <c r="F133" s="1">
        <v>64.300743420000003</v>
      </c>
      <c r="G133" s="1">
        <v>31.846279093</v>
      </c>
      <c r="H133" s="1"/>
      <c r="I133" s="1">
        <v>251.38080934999999</v>
      </c>
      <c r="J133" s="1">
        <v>50.945569655</v>
      </c>
      <c r="K133" s="1">
        <v>87.028647879000005</v>
      </c>
      <c r="L133" s="1">
        <v>0.67184308130000003</v>
      </c>
      <c r="M133" s="1">
        <v>0.2870495743</v>
      </c>
      <c r="N133" s="1">
        <v>109.69119999999999</v>
      </c>
      <c r="O133" s="1">
        <v>386.90818367000003</v>
      </c>
      <c r="P133" s="1"/>
      <c r="Q133" s="1">
        <v>64.305159939000006</v>
      </c>
      <c r="R133" s="1">
        <v>20.65523374</v>
      </c>
      <c r="S133" s="1"/>
      <c r="T133" s="1">
        <v>118.08583914</v>
      </c>
      <c r="U133" s="1"/>
      <c r="V133" s="1">
        <v>87.028647879000005</v>
      </c>
      <c r="W133" s="1">
        <v>0.67169019949999997</v>
      </c>
      <c r="X133" s="1">
        <v>0.29369267840000002</v>
      </c>
    </row>
    <row r="134" spans="1:24" x14ac:dyDescent="0.3">
      <c r="A134" t="s">
        <v>346</v>
      </c>
      <c r="B134" t="s">
        <v>143</v>
      </c>
      <c r="C134" s="1">
        <v>67.045119999999997</v>
      </c>
      <c r="D134" s="1">
        <v>43.513858925999997</v>
      </c>
      <c r="E134" s="1"/>
      <c r="F134" s="1">
        <v>7.4559327659000001</v>
      </c>
      <c r="G134" s="1">
        <v>11.795457971999999</v>
      </c>
      <c r="H134" s="1"/>
      <c r="I134" s="1">
        <v>459.63657209000002</v>
      </c>
      <c r="J134" s="1"/>
      <c r="K134" s="1">
        <v>13.840435159</v>
      </c>
      <c r="L134" s="1"/>
      <c r="M134" s="1">
        <v>7.6483061899999996E-2</v>
      </c>
      <c r="N134" s="1">
        <v>67.045119999999997</v>
      </c>
      <c r="O134" s="1">
        <v>37.949192248999999</v>
      </c>
      <c r="P134" s="1"/>
      <c r="Q134" s="1">
        <v>7.4536437818000003</v>
      </c>
      <c r="R134" s="1">
        <v>6.7813989954</v>
      </c>
      <c r="S134" s="1"/>
      <c r="T134" s="1">
        <v>248.97533068999999</v>
      </c>
      <c r="U134" s="1"/>
      <c r="V134" s="1">
        <v>13.840435159</v>
      </c>
      <c r="W134" s="1"/>
      <c r="X134" s="1">
        <v>7.8511823199999997E-2</v>
      </c>
    </row>
    <row r="135" spans="1:24" x14ac:dyDescent="0.3">
      <c r="A135" t="s">
        <v>347</v>
      </c>
      <c r="B135" t="s">
        <v>144</v>
      </c>
      <c r="C135" s="1">
        <v>162.1815</v>
      </c>
      <c r="D135" s="1">
        <v>4.5813157150999997</v>
      </c>
      <c r="E135" s="1"/>
      <c r="F135" s="1">
        <v>116.28524213999999</v>
      </c>
      <c r="G135" s="1">
        <v>109.48033780999999</v>
      </c>
      <c r="H135" s="1"/>
      <c r="I135" s="1">
        <v>514.40441516999999</v>
      </c>
      <c r="J135" s="1"/>
      <c r="K135" s="1">
        <v>53.632540597999999</v>
      </c>
      <c r="L135" s="1">
        <v>0.1598167187</v>
      </c>
      <c r="M135" s="1">
        <v>0.5578883415</v>
      </c>
      <c r="N135" s="1">
        <v>162.1815</v>
      </c>
      <c r="O135" s="1">
        <v>4.8363013993999999</v>
      </c>
      <c r="P135" s="1"/>
      <c r="Q135" s="1">
        <v>116.32254270999999</v>
      </c>
      <c r="R135" s="1">
        <v>80.203310204999994</v>
      </c>
      <c r="S135" s="1"/>
      <c r="T135" s="1">
        <v>246.53619810000001</v>
      </c>
      <c r="U135" s="1"/>
      <c r="V135" s="1">
        <v>53.632540597999999</v>
      </c>
      <c r="W135" s="1">
        <v>0.1596703143</v>
      </c>
      <c r="X135" s="1">
        <v>0.57106791109999999</v>
      </c>
    </row>
    <row r="136" spans="1:24" x14ac:dyDescent="0.3">
      <c r="A136" t="s">
        <v>348</v>
      </c>
      <c r="B136" t="s">
        <v>145</v>
      </c>
      <c r="C136" s="1">
        <v>151.11189999999999</v>
      </c>
      <c r="D136" s="1">
        <v>357.72859857999998</v>
      </c>
      <c r="E136" s="1"/>
      <c r="F136" s="1">
        <v>74.877036790000005</v>
      </c>
      <c r="G136" s="1">
        <v>56.013542663999999</v>
      </c>
      <c r="H136" s="1"/>
      <c r="I136" s="1">
        <v>293.64965601</v>
      </c>
      <c r="J136" s="1"/>
      <c r="K136" s="1">
        <v>87.948869083999995</v>
      </c>
      <c r="L136" s="1">
        <v>26.24176052</v>
      </c>
      <c r="M136" s="1">
        <v>0.37460413869999998</v>
      </c>
      <c r="N136" s="1">
        <v>151.11189999999999</v>
      </c>
      <c r="O136" s="1">
        <v>300.52413014000001</v>
      </c>
      <c r="P136" s="1"/>
      <c r="Q136" s="1">
        <v>74.860756008999999</v>
      </c>
      <c r="R136" s="1">
        <v>39.260513148000001</v>
      </c>
      <c r="S136" s="1"/>
      <c r="T136" s="1">
        <v>138.57589910999999</v>
      </c>
      <c r="U136" s="1"/>
      <c r="V136" s="1">
        <v>87.948869083999995</v>
      </c>
      <c r="W136" s="1">
        <v>26.24176052</v>
      </c>
      <c r="X136" s="1">
        <v>0.38481085310000002</v>
      </c>
    </row>
    <row r="137" spans="1:24" x14ac:dyDescent="0.3">
      <c r="A137" t="s">
        <v>349</v>
      </c>
      <c r="B137" t="s">
        <v>146</v>
      </c>
      <c r="C137" s="1">
        <v>145.53039999999999</v>
      </c>
      <c r="D137" s="1">
        <v>47.256654629000003</v>
      </c>
      <c r="E137" s="1"/>
      <c r="F137" s="1">
        <v>90.141852974000003</v>
      </c>
      <c r="G137" s="1">
        <v>96.302328631999998</v>
      </c>
      <c r="H137" s="1"/>
      <c r="I137" s="1">
        <v>292.57024422000001</v>
      </c>
      <c r="J137" s="1"/>
      <c r="K137" s="1">
        <v>84.148036481000005</v>
      </c>
      <c r="L137" s="1"/>
      <c r="M137" s="1">
        <v>0.39810589390000001</v>
      </c>
      <c r="N137" s="1">
        <v>145.53039999999999</v>
      </c>
      <c r="O137" s="1">
        <v>42.804510413999999</v>
      </c>
      <c r="P137" s="1"/>
      <c r="Q137" s="1">
        <v>90.088028230000006</v>
      </c>
      <c r="R137" s="1">
        <v>57.375997931999997</v>
      </c>
      <c r="S137" s="1"/>
      <c r="T137" s="1">
        <v>139.62634908000001</v>
      </c>
      <c r="U137" s="1"/>
      <c r="V137" s="1">
        <v>84.148036481000005</v>
      </c>
      <c r="W137" s="1"/>
      <c r="X137" s="1">
        <v>0.40601954639999999</v>
      </c>
    </row>
    <row r="138" spans="1:24" x14ac:dyDescent="0.3">
      <c r="A138" t="s">
        <v>350</v>
      </c>
      <c r="B138" t="s">
        <v>147</v>
      </c>
      <c r="C138" s="1">
        <v>239.43600000000001</v>
      </c>
      <c r="D138" s="1">
        <v>0.69099802690000001</v>
      </c>
      <c r="E138" s="1"/>
      <c r="F138" s="1">
        <v>108.44030011</v>
      </c>
      <c r="G138" s="1">
        <v>124.67088486999999</v>
      </c>
      <c r="H138" s="1"/>
      <c r="I138" s="1">
        <v>352.31943335</v>
      </c>
      <c r="J138" s="1"/>
      <c r="K138" s="1">
        <v>317.93416167999999</v>
      </c>
      <c r="L138" s="1">
        <v>21.881713716</v>
      </c>
      <c r="M138" s="1">
        <v>0.24446452490000001</v>
      </c>
      <c r="N138" s="1">
        <v>239.43600000000001</v>
      </c>
      <c r="O138" s="1">
        <v>0.72945353700000004</v>
      </c>
      <c r="P138" s="1"/>
      <c r="Q138" s="1">
        <v>108.39314477000001</v>
      </c>
      <c r="R138" s="1">
        <v>88.952368257000003</v>
      </c>
      <c r="S138" s="1"/>
      <c r="T138" s="1">
        <v>169.24517857000001</v>
      </c>
      <c r="U138" s="1"/>
      <c r="V138" s="1">
        <v>317.93416167999999</v>
      </c>
      <c r="W138" s="1">
        <v>22.550514246999999</v>
      </c>
      <c r="X138" s="1">
        <v>0.25060884490000002</v>
      </c>
    </row>
    <row r="139" spans="1:24" x14ac:dyDescent="0.3">
      <c r="A139" t="s">
        <v>351</v>
      </c>
      <c r="B139" t="s">
        <v>148</v>
      </c>
      <c r="C139" s="1">
        <v>261.7706</v>
      </c>
      <c r="D139" s="1">
        <v>69.642692030999996</v>
      </c>
      <c r="E139" s="1"/>
      <c r="F139" s="1">
        <v>639.58710327999995</v>
      </c>
      <c r="G139" s="1">
        <v>278.03330850999998</v>
      </c>
      <c r="H139" s="1"/>
      <c r="I139" s="1">
        <v>1030.3739309</v>
      </c>
      <c r="J139" s="1"/>
      <c r="K139" s="1">
        <v>1311.6508759999999</v>
      </c>
      <c r="L139" s="1">
        <v>86.026812939999999</v>
      </c>
      <c r="M139" s="1">
        <v>1.2736798739999999</v>
      </c>
      <c r="N139" s="1">
        <v>261.7706</v>
      </c>
      <c r="O139" s="1">
        <v>61.661961408000003</v>
      </c>
      <c r="P139" s="1"/>
      <c r="Q139" s="1">
        <v>639.35333199000002</v>
      </c>
      <c r="R139" s="1">
        <v>190.24905232</v>
      </c>
      <c r="S139" s="1"/>
      <c r="T139" s="1">
        <v>552.16273874000001</v>
      </c>
      <c r="U139" s="1"/>
      <c r="V139" s="1">
        <v>1311.6508759999999</v>
      </c>
      <c r="W139" s="1">
        <v>90.258651186999998</v>
      </c>
      <c r="X139" s="1">
        <v>1.3027389221000001</v>
      </c>
    </row>
    <row r="140" spans="1:24" x14ac:dyDescent="0.3">
      <c r="A140" t="s">
        <v>352</v>
      </c>
      <c r="B140" t="s">
        <v>149</v>
      </c>
      <c r="C140" s="1">
        <v>212.0899</v>
      </c>
      <c r="D140" s="1">
        <v>148.13629599000001</v>
      </c>
      <c r="E140" s="1"/>
      <c r="F140" s="1">
        <v>93.680106893000001</v>
      </c>
      <c r="G140" s="1">
        <v>244.60006569000001</v>
      </c>
      <c r="H140" s="1"/>
      <c r="I140" s="1">
        <v>1799.1260322000001</v>
      </c>
      <c r="J140" s="1"/>
      <c r="K140" s="1">
        <v>51.927006151999997</v>
      </c>
      <c r="L140" s="1">
        <v>0.60844428709999998</v>
      </c>
      <c r="M140" s="1">
        <v>0.99199062390000003</v>
      </c>
      <c r="N140" s="1">
        <v>212.0899</v>
      </c>
      <c r="O140" s="1">
        <v>127.85813062</v>
      </c>
      <c r="P140" s="1"/>
      <c r="Q140" s="1">
        <v>93.176204358999996</v>
      </c>
      <c r="R140" s="1">
        <v>167.70024033000001</v>
      </c>
      <c r="S140" s="1"/>
      <c r="T140" s="1">
        <v>1084.6234466999999</v>
      </c>
      <c r="U140" s="1"/>
      <c r="V140" s="1">
        <v>51.927006151999997</v>
      </c>
      <c r="W140" s="1">
        <v>0.60844428709999998</v>
      </c>
      <c r="X140" s="1">
        <v>1.0152589860000001</v>
      </c>
    </row>
    <row r="141" spans="1:24" x14ac:dyDescent="0.3">
      <c r="A141" t="s">
        <v>353</v>
      </c>
      <c r="B141" t="s">
        <v>150</v>
      </c>
      <c r="C141" s="1">
        <v>152.97800000000001</v>
      </c>
      <c r="D141" s="1">
        <v>14.389815749</v>
      </c>
      <c r="E141" s="1"/>
      <c r="F141" s="1">
        <v>87.382492381000006</v>
      </c>
      <c r="G141" s="1">
        <v>92.022261639999996</v>
      </c>
      <c r="H141" s="1"/>
      <c r="I141" s="1">
        <v>616.46503365000001</v>
      </c>
      <c r="J141" s="1"/>
      <c r="K141" s="1">
        <v>39.503376127000003</v>
      </c>
      <c r="L141" s="1">
        <v>0.58856689799999995</v>
      </c>
      <c r="M141" s="1">
        <v>0.71791774770000005</v>
      </c>
      <c r="N141" s="1">
        <v>152.97800000000001</v>
      </c>
      <c r="O141" s="1">
        <v>15.190781579999999</v>
      </c>
      <c r="P141" s="1"/>
      <c r="Q141" s="1">
        <v>87.372235509000006</v>
      </c>
      <c r="R141" s="1">
        <v>58.756226364</v>
      </c>
      <c r="S141" s="1"/>
      <c r="T141" s="1">
        <v>347.69981904999997</v>
      </c>
      <c r="U141" s="1"/>
      <c r="V141" s="1">
        <v>39.503376127000003</v>
      </c>
      <c r="W141" s="1">
        <v>0.58856689799999995</v>
      </c>
      <c r="X141" s="1">
        <v>0.73420902649999997</v>
      </c>
    </row>
    <row r="142" spans="1:24" x14ac:dyDescent="0.3">
      <c r="A142" t="s">
        <v>354</v>
      </c>
      <c r="B142" t="s">
        <v>151</v>
      </c>
      <c r="C142" s="1">
        <v>27.041342</v>
      </c>
      <c r="D142" s="1"/>
      <c r="E142" s="1"/>
      <c r="F142" s="1">
        <v>21.444502929999999</v>
      </c>
      <c r="G142" s="1">
        <v>78.585966157000001</v>
      </c>
      <c r="H142" s="1"/>
      <c r="I142" s="1">
        <v>303.63519537000002</v>
      </c>
      <c r="J142" s="1"/>
      <c r="K142" s="1">
        <v>0.36974019479999998</v>
      </c>
      <c r="L142" s="1"/>
      <c r="M142" s="1">
        <v>0.41926207599999998</v>
      </c>
      <c r="N142" s="1">
        <v>27.041342</v>
      </c>
      <c r="O142" s="1"/>
      <c r="P142" s="1"/>
      <c r="Q142" s="1">
        <v>21.472938317000001</v>
      </c>
      <c r="R142" s="1">
        <v>59.882181637000002</v>
      </c>
      <c r="S142" s="1"/>
      <c r="T142" s="1">
        <v>150.37258007</v>
      </c>
      <c r="U142" s="1"/>
      <c r="V142" s="1">
        <v>0.36974019479999998</v>
      </c>
      <c r="W142" s="1"/>
      <c r="X142" s="1">
        <v>0.43239009369999998</v>
      </c>
    </row>
    <row r="143" spans="1:24" x14ac:dyDescent="0.3">
      <c r="A143" t="s">
        <v>355</v>
      </c>
      <c r="B143" t="s">
        <v>152</v>
      </c>
      <c r="C143" s="1">
        <v>80.962010000000006</v>
      </c>
      <c r="D143" s="1">
        <v>4.7054956607999996</v>
      </c>
      <c r="E143" s="1"/>
      <c r="F143" s="1">
        <v>60.480129967000003</v>
      </c>
      <c r="G143" s="1">
        <v>38.447444750999999</v>
      </c>
      <c r="H143" s="1"/>
      <c r="I143" s="1">
        <v>579.17453325999998</v>
      </c>
      <c r="J143" s="1"/>
      <c r="K143" s="1">
        <v>48.089500911000002</v>
      </c>
      <c r="L143" s="1">
        <v>2.38010952E-2</v>
      </c>
      <c r="M143" s="1">
        <v>0.18911011650000001</v>
      </c>
      <c r="N143" s="1">
        <v>80.962010000000006</v>
      </c>
      <c r="O143" s="1">
        <v>4.9672922159999997</v>
      </c>
      <c r="P143" s="1"/>
      <c r="Q143" s="1">
        <v>60.480385525999999</v>
      </c>
      <c r="R143" s="1">
        <v>25.719314999000002</v>
      </c>
      <c r="S143" s="1"/>
      <c r="T143" s="1">
        <v>298.00517300000001</v>
      </c>
      <c r="U143" s="1"/>
      <c r="V143" s="1">
        <v>48.089500911000002</v>
      </c>
      <c r="W143" s="1">
        <v>2.2554691000000002E-2</v>
      </c>
      <c r="X143" s="1">
        <v>0.1931726188</v>
      </c>
    </row>
    <row r="144" spans="1:24" x14ac:dyDescent="0.3">
      <c r="A144" t="s">
        <v>248</v>
      </c>
      <c r="B144" t="s">
        <v>153</v>
      </c>
      <c r="C144" s="1">
        <v>135.77203</v>
      </c>
      <c r="D144" s="1">
        <v>396.13598846999997</v>
      </c>
      <c r="E144" s="1"/>
      <c r="F144" s="1">
        <v>90.578428819999999</v>
      </c>
      <c r="G144" s="1">
        <v>317.14673021999999</v>
      </c>
      <c r="H144" s="1"/>
      <c r="I144" s="1">
        <v>2799.6302480999998</v>
      </c>
      <c r="J144" s="1"/>
      <c r="K144" s="1">
        <v>51.091694834000002</v>
      </c>
      <c r="L144" s="1">
        <v>38.106824680999999</v>
      </c>
      <c r="M144" s="1">
        <v>2.4497014855999999</v>
      </c>
      <c r="N144" s="1">
        <v>135.77203</v>
      </c>
      <c r="O144" s="1">
        <v>332.78970607000002</v>
      </c>
      <c r="P144" s="1"/>
      <c r="Q144" s="1">
        <v>90.476671913000004</v>
      </c>
      <c r="R144" s="1">
        <v>220.61841626</v>
      </c>
      <c r="S144" s="1"/>
      <c r="T144" s="1">
        <v>1480.4196563999999</v>
      </c>
      <c r="U144" s="1"/>
      <c r="V144" s="1">
        <v>51.091694834000002</v>
      </c>
      <c r="W144" s="1">
        <v>37.522581580000001</v>
      </c>
      <c r="X144" s="1">
        <v>2.5138790977999999</v>
      </c>
    </row>
    <row r="145" spans="1:24" x14ac:dyDescent="0.3">
      <c r="A145" t="s">
        <v>356</v>
      </c>
      <c r="B145" t="s">
        <v>154</v>
      </c>
      <c r="C145" s="1">
        <v>207.54480000000001</v>
      </c>
      <c r="D145" s="1">
        <v>223.52836256000001</v>
      </c>
      <c r="E145" s="1"/>
      <c r="F145" s="1">
        <v>79.378552162999995</v>
      </c>
      <c r="G145" s="1">
        <v>114.77465773</v>
      </c>
      <c r="H145" s="1"/>
      <c r="I145" s="1">
        <v>1113.3150172000001</v>
      </c>
      <c r="J145" s="1"/>
      <c r="K145" s="1">
        <v>62.036326203999998</v>
      </c>
      <c r="L145" s="1">
        <v>0.1076649019</v>
      </c>
      <c r="M145" s="1">
        <v>0.24923335269999999</v>
      </c>
      <c r="N145" s="1">
        <v>207.54480000000001</v>
      </c>
      <c r="O145" s="1">
        <v>190.50087596</v>
      </c>
      <c r="P145" s="1"/>
      <c r="Q145" s="1">
        <v>79.261820670000006</v>
      </c>
      <c r="R145" s="1">
        <v>83.790720034000003</v>
      </c>
      <c r="S145" s="1"/>
      <c r="T145" s="1">
        <v>647.63292736999995</v>
      </c>
      <c r="U145" s="1"/>
      <c r="V145" s="1">
        <v>62.036326203999998</v>
      </c>
      <c r="W145" s="1">
        <v>0.10750730109999999</v>
      </c>
      <c r="X145" s="1">
        <v>0.25500716369999998</v>
      </c>
    </row>
    <row r="146" spans="1:24" x14ac:dyDescent="0.3">
      <c r="A146" t="s">
        <v>357</v>
      </c>
      <c r="B146" t="s">
        <v>155</v>
      </c>
      <c r="C146" s="1">
        <v>110.4477</v>
      </c>
      <c r="D146" s="1">
        <v>37.760005501000002</v>
      </c>
      <c r="E146" s="1"/>
      <c r="F146" s="1">
        <v>55.675053130000002</v>
      </c>
      <c r="G146" s="1">
        <v>41.345110083999998</v>
      </c>
      <c r="H146" s="1"/>
      <c r="I146" s="1">
        <v>937.25556246999997</v>
      </c>
      <c r="J146" s="1"/>
      <c r="K146" s="1">
        <v>66.285245614000004</v>
      </c>
      <c r="L146" s="1">
        <v>53.363530361000002</v>
      </c>
      <c r="M146" s="1">
        <v>0.27777491230000001</v>
      </c>
      <c r="N146" s="1">
        <v>110.4477</v>
      </c>
      <c r="O146" s="1">
        <v>33.702854787</v>
      </c>
      <c r="P146" s="1"/>
      <c r="Q146" s="1">
        <v>55.683560634000003</v>
      </c>
      <c r="R146" s="1">
        <v>29.442133341000002</v>
      </c>
      <c r="S146" s="1"/>
      <c r="T146" s="1">
        <v>480.60178273000002</v>
      </c>
      <c r="U146" s="1"/>
      <c r="V146" s="1">
        <v>66.285245614000004</v>
      </c>
      <c r="W146" s="1">
        <v>53.345020865999999</v>
      </c>
      <c r="X146" s="1">
        <v>0.28417609160000001</v>
      </c>
    </row>
    <row r="147" spans="1:24" x14ac:dyDescent="0.3">
      <c r="A147" t="s">
        <v>358</v>
      </c>
      <c r="B147" t="s">
        <v>156</v>
      </c>
      <c r="C147" s="1">
        <v>46.896065999999998</v>
      </c>
      <c r="D147" s="1"/>
      <c r="E147" s="1"/>
      <c r="F147" s="1">
        <v>45.628885646999997</v>
      </c>
      <c r="G147" s="1">
        <v>121.51685514</v>
      </c>
      <c r="H147" s="1"/>
      <c r="I147" s="1">
        <v>538.09797700000001</v>
      </c>
      <c r="J147" s="1"/>
      <c r="K147" s="1">
        <v>31.088650550000001</v>
      </c>
      <c r="L147" s="1">
        <v>0.72663142179999995</v>
      </c>
      <c r="M147" s="1">
        <v>0.98991609410000003</v>
      </c>
      <c r="N147" s="1">
        <v>46.896065999999998</v>
      </c>
      <c r="O147" s="1"/>
      <c r="P147" s="1"/>
      <c r="Q147" s="1">
        <v>45.673290680000001</v>
      </c>
      <c r="R147" s="1">
        <v>86.089039576000005</v>
      </c>
      <c r="S147" s="1"/>
      <c r="T147" s="1">
        <v>268.996533</v>
      </c>
      <c r="U147" s="1"/>
      <c r="V147" s="1">
        <v>31.088650550000001</v>
      </c>
      <c r="W147" s="1">
        <v>0.6885664212</v>
      </c>
      <c r="X147" s="1">
        <v>1.0157933320999999</v>
      </c>
    </row>
    <row r="148" spans="1:24" x14ac:dyDescent="0.3">
      <c r="A148" t="s">
        <v>249</v>
      </c>
      <c r="B148" t="s">
        <v>157</v>
      </c>
      <c r="C148" s="1">
        <v>98.312269999999998</v>
      </c>
      <c r="D148" s="1">
        <v>0.30539908510000002</v>
      </c>
      <c r="E148" s="1"/>
      <c r="F148" s="1">
        <v>91.575665294000004</v>
      </c>
      <c r="G148" s="1">
        <v>68.196168248000006</v>
      </c>
      <c r="H148" s="1"/>
      <c r="I148" s="1">
        <v>583.88719455</v>
      </c>
      <c r="J148" s="1">
        <v>15.300389147000001</v>
      </c>
      <c r="K148" s="1">
        <v>75.709855250999993</v>
      </c>
      <c r="L148" s="1">
        <v>310.79824884999999</v>
      </c>
      <c r="M148" s="1">
        <v>0.7762343102</v>
      </c>
      <c r="N148" s="1">
        <v>98.312269999999998</v>
      </c>
      <c r="O148" s="1">
        <v>0.25656069819999999</v>
      </c>
      <c r="P148" s="1"/>
      <c r="Q148" s="1">
        <v>91.365275197000003</v>
      </c>
      <c r="R148" s="1">
        <v>42.792619815999998</v>
      </c>
      <c r="S148" s="1"/>
      <c r="T148" s="1">
        <v>276.69974009999999</v>
      </c>
      <c r="U148" s="1"/>
      <c r="V148" s="1">
        <v>75.709855250999993</v>
      </c>
      <c r="W148" s="1">
        <v>171.60329390000001</v>
      </c>
      <c r="X148" s="1">
        <v>0.7947191495</v>
      </c>
    </row>
    <row r="149" spans="1:24" x14ac:dyDescent="0.3">
      <c r="A149" t="s">
        <v>359</v>
      </c>
      <c r="B149" t="s">
        <v>158</v>
      </c>
      <c r="C149" s="1">
        <v>100.93958000000001</v>
      </c>
      <c r="D149" s="1">
        <v>2.4724331564000002</v>
      </c>
      <c r="E149" s="1"/>
      <c r="F149" s="1">
        <v>96.356947031000004</v>
      </c>
      <c r="G149" s="1">
        <v>158.93399869999999</v>
      </c>
      <c r="H149" s="1"/>
      <c r="I149" s="1">
        <v>1229.5762141</v>
      </c>
      <c r="J149" s="1"/>
      <c r="K149" s="1">
        <v>28.843258606999999</v>
      </c>
      <c r="L149" s="1">
        <v>45.219096514</v>
      </c>
      <c r="M149" s="1">
        <v>2.4690223556999999</v>
      </c>
      <c r="N149" s="1">
        <v>100.93958000000001</v>
      </c>
      <c r="O149" s="1">
        <v>2.6100108997000002</v>
      </c>
      <c r="P149" s="1"/>
      <c r="Q149" s="1">
        <v>95.755524609000005</v>
      </c>
      <c r="R149" s="1">
        <v>95.161628828000005</v>
      </c>
      <c r="S149" s="1"/>
      <c r="T149" s="1">
        <v>570.03538131000005</v>
      </c>
      <c r="U149" s="1"/>
      <c r="V149" s="1">
        <v>28.843258606999999</v>
      </c>
      <c r="W149" s="1">
        <v>41.108874573000001</v>
      </c>
      <c r="X149" s="1">
        <v>2.5370901882000001</v>
      </c>
    </row>
    <row r="150" spans="1:24" x14ac:dyDescent="0.3">
      <c r="A150" t="s">
        <v>243</v>
      </c>
      <c r="B150" t="s">
        <v>159</v>
      </c>
      <c r="C150" s="1">
        <v>137.50210000000001</v>
      </c>
      <c r="D150" s="1">
        <v>24.771730044000002</v>
      </c>
      <c r="E150" s="1"/>
      <c r="F150" s="1">
        <v>86.009099006</v>
      </c>
      <c r="G150" s="1">
        <v>399.32691662000002</v>
      </c>
      <c r="H150" s="1"/>
      <c r="I150" s="1">
        <v>1610.6170893999999</v>
      </c>
      <c r="J150" s="1">
        <v>186.31217174</v>
      </c>
      <c r="K150" s="1">
        <v>11.835043472000001</v>
      </c>
      <c r="L150" s="1">
        <v>4.3906997135000001</v>
      </c>
      <c r="M150" s="1">
        <v>1.2520368092</v>
      </c>
      <c r="N150" s="1">
        <v>137.50210000000001</v>
      </c>
      <c r="O150" s="1">
        <v>22.468511867</v>
      </c>
      <c r="P150" s="1"/>
      <c r="Q150" s="1">
        <v>86.077419161999998</v>
      </c>
      <c r="R150" s="1">
        <v>257.50257249999999</v>
      </c>
      <c r="S150" s="1"/>
      <c r="T150" s="1">
        <v>820.01081683999996</v>
      </c>
      <c r="U150" s="1">
        <v>62.338434288999999</v>
      </c>
      <c r="V150" s="1">
        <v>11.835043472000001</v>
      </c>
      <c r="W150" s="1">
        <v>4.8635584776999998</v>
      </c>
      <c r="X150" s="1">
        <v>1.2996636262000001</v>
      </c>
    </row>
    <row r="151" spans="1:24" x14ac:dyDescent="0.3">
      <c r="A151" t="s">
        <v>360</v>
      </c>
      <c r="B151" t="s">
        <v>160</v>
      </c>
      <c r="C151" s="1">
        <v>155.8717</v>
      </c>
      <c r="D151" s="1">
        <v>851.27299768</v>
      </c>
      <c r="E151" s="1"/>
      <c r="F151" s="1">
        <v>83.670964853000001</v>
      </c>
      <c r="G151" s="1">
        <v>162.6939773</v>
      </c>
      <c r="H151" s="1"/>
      <c r="I151" s="1">
        <v>907.24393087999999</v>
      </c>
      <c r="J151" s="1"/>
      <c r="K151" s="1">
        <v>670.35180602000003</v>
      </c>
      <c r="L151" s="1">
        <v>229.69698222</v>
      </c>
      <c r="M151" s="1">
        <v>0.98455976540000001</v>
      </c>
      <c r="N151" s="1">
        <v>155.8717</v>
      </c>
      <c r="O151" s="1">
        <v>717.46270254000001</v>
      </c>
      <c r="P151" s="1"/>
      <c r="Q151" s="1">
        <v>83.623138158000003</v>
      </c>
      <c r="R151" s="1">
        <v>104.9287065</v>
      </c>
      <c r="S151" s="1"/>
      <c r="T151" s="1">
        <v>407.03562046000002</v>
      </c>
      <c r="U151" s="1"/>
      <c r="V151" s="1">
        <v>670.35180602000003</v>
      </c>
      <c r="W151" s="1">
        <v>207.56165150000001</v>
      </c>
      <c r="X151" s="1">
        <v>1.007037741</v>
      </c>
    </row>
    <row r="152" spans="1:24" x14ac:dyDescent="0.3">
      <c r="A152" t="s">
        <v>361</v>
      </c>
      <c r="B152" t="s">
        <v>161</v>
      </c>
      <c r="C152" s="1">
        <v>90.920569999999998</v>
      </c>
      <c r="D152" s="1">
        <v>73.856400238000006</v>
      </c>
      <c r="E152" s="1"/>
      <c r="F152" s="1">
        <v>34.683048698999997</v>
      </c>
      <c r="G152" s="1">
        <v>27.936831341000001</v>
      </c>
      <c r="H152" s="1"/>
      <c r="I152" s="1">
        <v>587.96282019</v>
      </c>
      <c r="J152" s="1"/>
      <c r="K152" s="1">
        <v>24.887267604000002</v>
      </c>
      <c r="L152" s="1">
        <v>29.460348441000001</v>
      </c>
      <c r="M152" s="1">
        <v>0.2299791531</v>
      </c>
      <c r="N152" s="1">
        <v>90.920569999999998</v>
      </c>
      <c r="O152" s="1">
        <v>62.099818978000002</v>
      </c>
      <c r="P152" s="1"/>
      <c r="Q152" s="1">
        <v>34.646569618999997</v>
      </c>
      <c r="R152" s="1">
        <v>17.839313786999998</v>
      </c>
      <c r="S152" s="1"/>
      <c r="T152" s="1">
        <v>301.22567393000003</v>
      </c>
      <c r="U152" s="1"/>
      <c r="V152" s="1">
        <v>24.887267604000002</v>
      </c>
      <c r="W152" s="1">
        <v>36.824417621999999</v>
      </c>
      <c r="X152" s="1">
        <v>0.23616759540000001</v>
      </c>
    </row>
    <row r="153" spans="1:24" x14ac:dyDescent="0.3">
      <c r="A153" t="s">
        <v>362</v>
      </c>
      <c r="B153" t="s">
        <v>162</v>
      </c>
      <c r="C153" s="1">
        <v>210.71</v>
      </c>
      <c r="D153" s="1">
        <v>157.39243623999999</v>
      </c>
      <c r="E153" s="1"/>
      <c r="F153" s="1">
        <v>130.07302028999999</v>
      </c>
      <c r="G153" s="1">
        <v>88.256967396999997</v>
      </c>
      <c r="H153" s="1"/>
      <c r="I153" s="1">
        <v>526.27441065000005</v>
      </c>
      <c r="J153" s="1">
        <v>67.715535197999998</v>
      </c>
      <c r="K153" s="1">
        <v>88.880305423999999</v>
      </c>
      <c r="L153" s="1">
        <v>231.67428824999999</v>
      </c>
      <c r="M153" s="1">
        <v>0.57285885390000002</v>
      </c>
      <c r="N153" s="1">
        <v>210.71</v>
      </c>
      <c r="O153" s="1">
        <v>133.85654614000001</v>
      </c>
      <c r="P153" s="1"/>
      <c r="Q153" s="1">
        <v>130.07167759000001</v>
      </c>
      <c r="R153" s="1">
        <v>59.367948048000002</v>
      </c>
      <c r="S153" s="1"/>
      <c r="T153" s="1">
        <v>247.46533471000001</v>
      </c>
      <c r="U153" s="1">
        <v>32.665604477000002</v>
      </c>
      <c r="V153" s="1">
        <v>88.880305423999999</v>
      </c>
      <c r="W153" s="1">
        <v>230.29080356</v>
      </c>
      <c r="X153" s="1">
        <v>0.58585079120000005</v>
      </c>
    </row>
    <row r="154" spans="1:24" x14ac:dyDescent="0.3">
      <c r="A154" t="s">
        <v>363</v>
      </c>
      <c r="B154" t="s">
        <v>163</v>
      </c>
      <c r="C154" s="1">
        <v>167.26769999999999</v>
      </c>
      <c r="D154" s="1">
        <v>281.59101924999999</v>
      </c>
      <c r="E154" s="1"/>
      <c r="F154" s="1">
        <v>97.348932591999997</v>
      </c>
      <c r="G154" s="1">
        <v>99.820118297999997</v>
      </c>
      <c r="H154" s="1"/>
      <c r="I154" s="1">
        <v>768.03155221999998</v>
      </c>
      <c r="J154" s="1"/>
      <c r="K154" s="1">
        <v>175.52097942</v>
      </c>
      <c r="L154" s="1">
        <v>1972.4943406</v>
      </c>
      <c r="M154" s="1">
        <v>0.76806897289999998</v>
      </c>
      <c r="N154" s="1">
        <v>167.26769999999999</v>
      </c>
      <c r="O154" s="1">
        <v>236.56024239999999</v>
      </c>
      <c r="P154" s="1"/>
      <c r="Q154" s="1">
        <v>96.652303502999999</v>
      </c>
      <c r="R154" s="1">
        <v>65.172716639000001</v>
      </c>
      <c r="S154" s="1"/>
      <c r="T154" s="1">
        <v>355.30664526999999</v>
      </c>
      <c r="U154" s="1"/>
      <c r="V154" s="1">
        <v>175.52097942</v>
      </c>
      <c r="W154" s="1">
        <v>2055.8593940000001</v>
      </c>
      <c r="X154" s="1">
        <v>0.78532213620000002</v>
      </c>
    </row>
    <row r="155" spans="1:24" x14ac:dyDescent="0.3">
      <c r="A155" t="s">
        <v>364</v>
      </c>
      <c r="B155" t="s">
        <v>164</v>
      </c>
      <c r="C155" s="1">
        <v>116.2654</v>
      </c>
      <c r="D155" s="1">
        <v>10.913837767</v>
      </c>
      <c r="E155" s="1"/>
      <c r="F155" s="1">
        <v>52.195303639000002</v>
      </c>
      <c r="G155" s="1">
        <v>35.630635595999998</v>
      </c>
      <c r="H155" s="1"/>
      <c r="I155" s="1">
        <v>112.96216268000001</v>
      </c>
      <c r="J155" s="1"/>
      <c r="K155" s="1">
        <v>66.218809676999996</v>
      </c>
      <c r="L155" s="1">
        <v>0</v>
      </c>
      <c r="M155" s="1">
        <v>8.0630760999999995E-2</v>
      </c>
      <c r="N155" s="1">
        <v>116.2654</v>
      </c>
      <c r="O155" s="1">
        <v>11.521311936</v>
      </c>
      <c r="P155" s="1"/>
      <c r="Q155" s="1">
        <v>52.176596054999997</v>
      </c>
      <c r="R155" s="1">
        <v>23.496488718999998</v>
      </c>
      <c r="S155" s="1"/>
      <c r="T155" s="1">
        <v>52.804905429999998</v>
      </c>
      <c r="U155" s="1"/>
      <c r="V155" s="1">
        <v>66.218809676999996</v>
      </c>
      <c r="W155" s="1">
        <v>0</v>
      </c>
      <c r="X155" s="1">
        <v>8.1573991499999998E-2</v>
      </c>
    </row>
    <row r="156" spans="1:24" x14ac:dyDescent="0.3">
      <c r="A156" t="s">
        <v>365</v>
      </c>
      <c r="B156" t="s">
        <v>165</v>
      </c>
      <c r="C156" s="1">
        <v>87.678179999999998</v>
      </c>
      <c r="D156" s="1">
        <v>21.781550392</v>
      </c>
      <c r="E156" s="1"/>
      <c r="F156" s="1">
        <v>36.568054449999998</v>
      </c>
      <c r="G156" s="1">
        <v>35.947099973999997</v>
      </c>
      <c r="H156" s="1"/>
      <c r="I156" s="1">
        <v>182.37519542999999</v>
      </c>
      <c r="J156" s="1"/>
      <c r="K156" s="1">
        <v>169.40592745999999</v>
      </c>
      <c r="L156" s="1">
        <v>0.13726773710000001</v>
      </c>
      <c r="M156" s="1">
        <v>0.1587882146</v>
      </c>
      <c r="N156" s="1">
        <v>87.678179999999998</v>
      </c>
      <c r="O156" s="1">
        <v>22.992960038</v>
      </c>
      <c r="P156" s="1"/>
      <c r="Q156" s="1">
        <v>36.579592771000002</v>
      </c>
      <c r="R156" s="1">
        <v>25.273225088</v>
      </c>
      <c r="S156" s="1"/>
      <c r="T156" s="1">
        <v>86.963057878000001</v>
      </c>
      <c r="U156" s="1"/>
      <c r="V156" s="1">
        <v>169.40592745999999</v>
      </c>
      <c r="W156" s="1">
        <v>0.13726773710000001</v>
      </c>
      <c r="X156" s="1">
        <v>0.16254841440000001</v>
      </c>
    </row>
    <row r="157" spans="1:24" x14ac:dyDescent="0.3">
      <c r="A157" t="s">
        <v>366</v>
      </c>
      <c r="B157" t="s">
        <v>166</v>
      </c>
      <c r="C157" s="1">
        <v>64.84084</v>
      </c>
      <c r="D157" s="1"/>
      <c r="E157" s="1"/>
      <c r="F157" s="1">
        <v>37.475271440999997</v>
      </c>
      <c r="G157" s="1">
        <v>108.69142131</v>
      </c>
      <c r="H157" s="1"/>
      <c r="I157" s="1">
        <v>545.43258750999996</v>
      </c>
      <c r="J157" s="1"/>
      <c r="K157" s="1">
        <v>2.5837862068000002</v>
      </c>
      <c r="L157" s="1">
        <v>1.7523761499999999E-2</v>
      </c>
      <c r="M157" s="1">
        <v>1.1251896383</v>
      </c>
      <c r="N157" s="1">
        <v>64.84084</v>
      </c>
      <c r="O157" s="1"/>
      <c r="P157" s="1"/>
      <c r="Q157" s="1">
        <v>37.488521505999998</v>
      </c>
      <c r="R157" s="1">
        <v>78.931317880999998</v>
      </c>
      <c r="S157" s="1"/>
      <c r="T157" s="1">
        <v>269.87344232999999</v>
      </c>
      <c r="U157" s="1"/>
      <c r="V157" s="1">
        <v>2.5837862068000002</v>
      </c>
      <c r="W157" s="1">
        <v>1.6606437299999999E-2</v>
      </c>
      <c r="X157" s="1">
        <v>1.1528845134000001</v>
      </c>
    </row>
    <row r="158" spans="1:24" x14ac:dyDescent="0.3">
      <c r="A158" t="s">
        <v>367</v>
      </c>
      <c r="B158" t="s">
        <v>167</v>
      </c>
      <c r="C158" s="1">
        <v>91.436009999999996</v>
      </c>
      <c r="D158" s="1">
        <v>692.70296555000004</v>
      </c>
      <c r="E158" s="1"/>
      <c r="F158" s="1">
        <v>118.94821528999999</v>
      </c>
      <c r="G158" s="1">
        <v>410.94674297</v>
      </c>
      <c r="H158" s="1"/>
      <c r="I158" s="1">
        <v>3747.9061240999999</v>
      </c>
      <c r="J158" s="1"/>
      <c r="K158" s="1">
        <v>4.1803602529999999</v>
      </c>
      <c r="L158" s="1">
        <v>384.52378134000003</v>
      </c>
      <c r="M158" s="1">
        <v>3.7872464729000002</v>
      </c>
      <c r="N158" s="1">
        <v>91.436009999999996</v>
      </c>
      <c r="O158" s="1">
        <v>581.93229230999998</v>
      </c>
      <c r="P158" s="1"/>
      <c r="Q158" s="1">
        <v>115.00746673</v>
      </c>
      <c r="R158" s="1">
        <v>242.96274037000001</v>
      </c>
      <c r="S158" s="1"/>
      <c r="T158" s="1">
        <v>1975.4167269</v>
      </c>
      <c r="U158" s="1"/>
      <c r="V158" s="1">
        <v>4.1803602529999999</v>
      </c>
      <c r="W158" s="1">
        <v>349.68919875</v>
      </c>
      <c r="X158" s="1">
        <v>3.8784768571999999</v>
      </c>
    </row>
    <row r="159" spans="1:24" x14ac:dyDescent="0.3">
      <c r="A159" t="s">
        <v>368</v>
      </c>
      <c r="B159" t="s">
        <v>168</v>
      </c>
      <c r="C159" s="1">
        <v>205.0428</v>
      </c>
      <c r="D159" s="1">
        <v>93.805626449000002</v>
      </c>
      <c r="E159" s="1"/>
      <c r="F159" s="1">
        <v>84.508045764000002</v>
      </c>
      <c r="G159" s="1">
        <v>104.93167703</v>
      </c>
      <c r="H159" s="1"/>
      <c r="I159" s="1">
        <v>209.98087760000001</v>
      </c>
      <c r="J159" s="1"/>
      <c r="K159" s="1">
        <v>101.62648254</v>
      </c>
      <c r="L159" s="1">
        <v>2.9973993000000001E-3</v>
      </c>
      <c r="M159" s="1">
        <v>0.2178102767</v>
      </c>
      <c r="N159" s="1">
        <v>205.0428</v>
      </c>
      <c r="O159" s="1">
        <v>82.112878597000005</v>
      </c>
      <c r="P159" s="1"/>
      <c r="Q159" s="1">
        <v>84.489124199000003</v>
      </c>
      <c r="R159" s="1">
        <v>72.342655226999995</v>
      </c>
      <c r="S159" s="1"/>
      <c r="T159" s="1">
        <v>99.964648651000005</v>
      </c>
      <c r="U159" s="1"/>
      <c r="V159" s="1">
        <v>101.62648254</v>
      </c>
      <c r="W159" s="1">
        <v>2.8400191000000001E-3</v>
      </c>
      <c r="X159" s="1">
        <v>0.2220838165</v>
      </c>
    </row>
    <row r="160" spans="1:24" x14ac:dyDescent="0.3">
      <c r="A160" t="s">
        <v>369</v>
      </c>
      <c r="B160" t="s">
        <v>169</v>
      </c>
      <c r="C160" s="1">
        <v>134.24549999999999</v>
      </c>
      <c r="D160" s="1">
        <v>6.0290089122000001</v>
      </c>
      <c r="E160" s="1"/>
      <c r="F160" s="1">
        <v>38.852457747999999</v>
      </c>
      <c r="G160" s="1">
        <v>57.962863487</v>
      </c>
      <c r="H160" s="1"/>
      <c r="I160" s="1">
        <v>332.58177950999999</v>
      </c>
      <c r="J160" s="1"/>
      <c r="K160" s="1">
        <v>34.953780199000001</v>
      </c>
      <c r="L160" s="1">
        <v>0.2146298422</v>
      </c>
      <c r="M160" s="1">
        <v>0.44610354819999998</v>
      </c>
      <c r="N160" s="1">
        <v>134.24549999999999</v>
      </c>
      <c r="O160" s="1">
        <v>6.3646127295000001</v>
      </c>
      <c r="P160" s="1"/>
      <c r="Q160" s="1">
        <v>38.771666680999999</v>
      </c>
      <c r="R160" s="1">
        <v>37.901844445000002</v>
      </c>
      <c r="S160" s="1"/>
      <c r="T160" s="1">
        <v>164.60437035000001</v>
      </c>
      <c r="U160" s="1"/>
      <c r="V160" s="1">
        <v>34.953780199000001</v>
      </c>
      <c r="W160" s="1">
        <v>0.2141764011</v>
      </c>
      <c r="X160" s="1">
        <v>0.45670002679999999</v>
      </c>
    </row>
    <row r="161" spans="1:24" x14ac:dyDescent="0.3">
      <c r="A161" t="s">
        <v>370</v>
      </c>
      <c r="B161" t="s">
        <v>170</v>
      </c>
      <c r="C161" s="1">
        <v>125.0992</v>
      </c>
      <c r="D161" s="1">
        <v>142.42162357999999</v>
      </c>
      <c r="E161" s="1"/>
      <c r="F161" s="1">
        <v>62.484426358</v>
      </c>
      <c r="G161" s="1">
        <v>56.377581137</v>
      </c>
      <c r="H161" s="1"/>
      <c r="I161" s="1">
        <v>358.06220970999999</v>
      </c>
      <c r="J161" s="1"/>
      <c r="K161" s="1">
        <v>48.984803116000002</v>
      </c>
      <c r="L161" s="1">
        <v>1534.0259561</v>
      </c>
      <c r="M161" s="1">
        <v>0.27386718900000001</v>
      </c>
      <c r="N161" s="1">
        <v>125.0992</v>
      </c>
      <c r="O161" s="1">
        <v>119.76189281000001</v>
      </c>
      <c r="P161" s="1"/>
      <c r="Q161" s="1">
        <v>61.974513606000002</v>
      </c>
      <c r="R161" s="1">
        <v>36.915304730000003</v>
      </c>
      <c r="S161" s="1"/>
      <c r="T161" s="1">
        <v>169.00102289</v>
      </c>
      <c r="U161" s="1"/>
      <c r="V161" s="1">
        <v>48.984803116000002</v>
      </c>
      <c r="W161" s="1">
        <v>1501.5735858</v>
      </c>
      <c r="X161" s="1">
        <v>0.28018017210000001</v>
      </c>
    </row>
    <row r="162" spans="1:24" x14ac:dyDescent="0.3">
      <c r="A162" t="s">
        <v>371</v>
      </c>
      <c r="B162" t="s">
        <v>171</v>
      </c>
      <c r="C162" s="1">
        <v>347.99680000000001</v>
      </c>
      <c r="D162" s="1">
        <v>13.807230871</v>
      </c>
      <c r="E162" s="1"/>
      <c r="F162" s="1">
        <v>271.56048226000001</v>
      </c>
      <c r="G162" s="1">
        <v>184.88187525000001</v>
      </c>
      <c r="H162" s="1"/>
      <c r="I162" s="1">
        <v>676.01632774999996</v>
      </c>
      <c r="J162" s="1"/>
      <c r="K162" s="1">
        <v>435.0050263</v>
      </c>
      <c r="L162" s="1">
        <v>7.8312215599999999E-2</v>
      </c>
      <c r="M162" s="1">
        <v>0.59162066609999997</v>
      </c>
      <c r="N162" s="1">
        <v>347.99680000000001</v>
      </c>
      <c r="O162" s="1">
        <v>14.575715511</v>
      </c>
      <c r="P162" s="1"/>
      <c r="Q162" s="1">
        <v>271.55403038999998</v>
      </c>
      <c r="R162" s="1">
        <v>136.52418302999999</v>
      </c>
      <c r="S162" s="1"/>
      <c r="T162" s="1">
        <v>315.75187875</v>
      </c>
      <c r="U162" s="1"/>
      <c r="V162" s="1">
        <v>435.0050263</v>
      </c>
      <c r="W162" s="1">
        <v>7.7985722800000004E-2</v>
      </c>
      <c r="X162" s="1">
        <v>0.6050627556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opLeftCell="B1" workbookViewId="0">
      <selection activeCell="H40" sqref="H40"/>
    </sheetView>
  </sheetViews>
  <sheetFormatPr defaultColWidth="77.6640625" defaultRowHeight="14.4" x14ac:dyDescent="0.3"/>
  <cols>
    <col min="1" max="1" width="6" bestFit="1" customWidth="1"/>
    <col min="2" max="2" width="19" bestFit="1" customWidth="1"/>
    <col min="3" max="3" width="9" bestFit="1" customWidth="1"/>
    <col min="4" max="4" width="9.44140625" bestFit="1" customWidth="1"/>
    <col min="5" max="5" width="40.109375" bestFit="1" customWidth="1"/>
    <col min="6" max="6" width="19.5546875" bestFit="1" customWidth="1"/>
    <col min="7" max="7" width="14.109375" bestFit="1" customWidth="1"/>
    <col min="8" max="8" width="12.6640625" bestFit="1" customWidth="1"/>
    <col min="9" max="9" width="14" bestFit="1" customWidth="1"/>
    <col min="10" max="10" width="14.109375" bestFit="1" customWidth="1"/>
    <col min="11" max="11" width="15.109375" bestFit="1" customWidth="1"/>
    <col min="12" max="12" width="15.6640625" bestFit="1" customWidth="1"/>
    <col min="13" max="13" width="13.6640625" bestFit="1" customWidth="1"/>
    <col min="14" max="14" width="14.109375" bestFit="1" customWidth="1"/>
    <col min="15" max="15" width="8.5546875" bestFit="1" customWidth="1"/>
    <col min="16" max="16" width="9.6640625" bestFit="1" customWidth="1"/>
    <col min="17" max="17" width="9.88671875" bestFit="1" customWidth="1"/>
    <col min="18" max="18" width="10.88671875" bestFit="1" customWidth="1"/>
    <col min="19" max="19" width="11.44140625" bestFit="1" customWidth="1"/>
    <col min="20" max="20" width="9.44140625" bestFit="1" customWidth="1"/>
    <col min="21" max="21" width="9.88671875" bestFit="1" customWidth="1"/>
    <col min="22" max="22" width="12.6640625" bestFit="1" customWidth="1"/>
    <col min="23" max="23" width="14" bestFit="1" customWidth="1"/>
    <col min="24" max="24" width="14.109375" bestFit="1" customWidth="1"/>
    <col min="25" max="25" width="15.33203125" bestFit="1" customWidth="1"/>
    <col min="26" max="26" width="15.88671875" bestFit="1" customWidth="1"/>
    <col min="27" max="27" width="13.6640625" bestFit="1" customWidth="1"/>
    <col min="28" max="28" width="14.109375" bestFit="1" customWidth="1"/>
  </cols>
  <sheetData>
    <row r="1" spans="1:31" x14ac:dyDescent="0.25">
      <c r="A1" s="2"/>
      <c r="B1" s="2"/>
      <c r="C1" s="3"/>
      <c r="D1" s="3"/>
      <c r="E1" s="2"/>
      <c r="F1" s="2"/>
      <c r="G1" s="4"/>
      <c r="H1" s="22" t="s">
        <v>380</v>
      </c>
      <c r="I1" s="22"/>
      <c r="J1" s="22"/>
      <c r="K1" s="22"/>
      <c r="L1" s="22"/>
      <c r="M1" s="22"/>
      <c r="N1" s="22"/>
      <c r="O1" s="23" t="s">
        <v>381</v>
      </c>
      <c r="P1" s="23"/>
      <c r="Q1" s="23"/>
      <c r="R1" s="23"/>
      <c r="S1" s="23"/>
      <c r="T1" s="23"/>
      <c r="U1" s="23"/>
      <c r="V1" s="24" t="s">
        <v>382</v>
      </c>
      <c r="W1" s="24"/>
      <c r="X1" s="24"/>
      <c r="Y1" s="24"/>
      <c r="Z1" s="24"/>
      <c r="AA1" s="24"/>
      <c r="AB1" s="24"/>
    </row>
    <row r="2" spans="1:31" s="10" customFormat="1" x14ac:dyDescent="0.25">
      <c r="A2" s="5" t="s">
        <v>383</v>
      </c>
      <c r="B2" s="5" t="s">
        <v>384</v>
      </c>
      <c r="C2" s="6" t="s">
        <v>385</v>
      </c>
      <c r="D2" s="6" t="s">
        <v>386</v>
      </c>
      <c r="E2" s="5" t="s">
        <v>387</v>
      </c>
      <c r="F2" s="5" t="s">
        <v>388</v>
      </c>
      <c r="G2" s="5" t="s">
        <v>389</v>
      </c>
      <c r="H2" s="7" t="s">
        <v>390</v>
      </c>
      <c r="I2" s="7" t="s">
        <v>391</v>
      </c>
      <c r="J2" s="7" t="s">
        <v>392</v>
      </c>
      <c r="K2" s="7" t="s">
        <v>393</v>
      </c>
      <c r="L2" s="7" t="s">
        <v>394</v>
      </c>
      <c r="M2" s="7" t="s">
        <v>395</v>
      </c>
      <c r="N2" s="7" t="s">
        <v>396</v>
      </c>
      <c r="O2" s="8" t="s">
        <v>397</v>
      </c>
      <c r="P2" s="8" t="s">
        <v>398</v>
      </c>
      <c r="Q2" s="8" t="s">
        <v>399</v>
      </c>
      <c r="R2" s="8" t="s">
        <v>400</v>
      </c>
      <c r="S2" s="8" t="s">
        <v>401</v>
      </c>
      <c r="T2" s="8" t="s">
        <v>402</v>
      </c>
      <c r="U2" s="8" t="s">
        <v>403</v>
      </c>
      <c r="V2" s="9" t="s">
        <v>390</v>
      </c>
      <c r="W2" s="9" t="s">
        <v>391</v>
      </c>
      <c r="X2" s="9" t="s">
        <v>392</v>
      </c>
      <c r="Y2" s="9" t="s">
        <v>393</v>
      </c>
      <c r="Z2" s="9" t="s">
        <v>394</v>
      </c>
      <c r="AA2" s="9" t="s">
        <v>395</v>
      </c>
      <c r="AB2" s="9" t="s">
        <v>396</v>
      </c>
    </row>
    <row r="3" spans="1:31" x14ac:dyDescent="0.25">
      <c r="A3" s="11" t="s">
        <v>404</v>
      </c>
      <c r="B3" s="11" t="s">
        <v>405</v>
      </c>
      <c r="C3" s="3">
        <v>703</v>
      </c>
      <c r="D3" s="3" t="s">
        <v>406</v>
      </c>
      <c r="E3" s="12" t="s">
        <v>407</v>
      </c>
      <c r="F3" s="13" t="s">
        <v>408</v>
      </c>
      <c r="G3" s="14">
        <v>2017</v>
      </c>
      <c r="H3" s="15">
        <v>174.64550008000001</v>
      </c>
      <c r="I3" s="15">
        <v>8.1021451800000008</v>
      </c>
      <c r="J3" s="15">
        <v>723.88823992000005</v>
      </c>
      <c r="K3" s="15">
        <v>114.57648716</v>
      </c>
      <c r="L3" s="15">
        <v>114.24122300000001</v>
      </c>
      <c r="M3" s="15">
        <v>344.59583049000003</v>
      </c>
      <c r="N3" s="15">
        <v>16.279025730000001</v>
      </c>
      <c r="O3" s="16">
        <v>1.9806121534282357</v>
      </c>
      <c r="P3" s="16">
        <v>1.0092388890024802</v>
      </c>
      <c r="Q3" s="16">
        <v>2.2696873763021412</v>
      </c>
      <c r="R3" s="16">
        <v>2.6850360630309269</v>
      </c>
      <c r="S3" s="16">
        <v>2.0619702224301291</v>
      </c>
      <c r="T3" s="16">
        <v>3.8102608442271984</v>
      </c>
      <c r="U3" s="16">
        <v>2.5462211736426807</v>
      </c>
      <c r="V3" s="15">
        <v>345.90499999999992</v>
      </c>
      <c r="W3" s="15">
        <v>8.1769999999999996</v>
      </c>
      <c r="X3" s="15">
        <v>1642.9999999999998</v>
      </c>
      <c r="Y3" s="15">
        <v>307.64199999999994</v>
      </c>
      <c r="Z3" s="15">
        <v>235.56199999999998</v>
      </c>
      <c r="AA3" s="15">
        <v>1313</v>
      </c>
      <c r="AB3" s="15">
        <v>41.45</v>
      </c>
      <c r="AE3" s="16"/>
    </row>
    <row r="4" spans="1:31" x14ac:dyDescent="0.25">
      <c r="A4" s="11" t="s">
        <v>404</v>
      </c>
      <c r="B4" s="11" t="s">
        <v>405</v>
      </c>
      <c r="C4" s="3">
        <v>703</v>
      </c>
      <c r="D4" s="3" t="s">
        <v>409</v>
      </c>
      <c r="E4" s="12" t="s">
        <v>407</v>
      </c>
      <c r="F4" s="13" t="s">
        <v>408</v>
      </c>
      <c r="G4" s="14">
        <v>2017</v>
      </c>
      <c r="H4" s="15">
        <v>175.85992834999999</v>
      </c>
      <c r="I4" s="15">
        <v>8.1584848700000006</v>
      </c>
      <c r="J4" s="15">
        <v>765.87240472999997</v>
      </c>
      <c r="K4" s="15">
        <v>115.37321496</v>
      </c>
      <c r="L4" s="15">
        <v>115.03561947999999</v>
      </c>
      <c r="M4" s="15">
        <v>346.99203833000001</v>
      </c>
      <c r="N4" s="15">
        <v>16.392224800000001</v>
      </c>
      <c r="O4" s="16">
        <v>1.9003533274213349</v>
      </c>
      <c r="P4" s="16">
        <v>1.0028822913046596</v>
      </c>
      <c r="Q4" s="16">
        <v>1.9285196736141712</v>
      </c>
      <c r="R4" s="16">
        <v>0.78779117000000087</v>
      </c>
      <c r="S4" s="16">
        <v>0.69587142105943489</v>
      </c>
      <c r="T4" s="16">
        <v>4.3747401447762782</v>
      </c>
      <c r="U4" s="16">
        <v>2.4428044691041571</v>
      </c>
      <c r="V4" s="15">
        <v>334.19600000000003</v>
      </c>
      <c r="W4" s="15">
        <v>8.1819999999999986</v>
      </c>
      <c r="X4" s="15">
        <v>1477</v>
      </c>
      <c r="Y4" s="15">
        <v>90.89</v>
      </c>
      <c r="Z4" s="15">
        <v>80.050000000000011</v>
      </c>
      <c r="AA4" s="15">
        <v>1518.0000000000002</v>
      </c>
      <c r="AB4" s="15">
        <v>40.042999999999999</v>
      </c>
    </row>
    <row r="5" spans="1:31" x14ac:dyDescent="0.25">
      <c r="A5" s="11" t="s">
        <v>404</v>
      </c>
      <c r="B5" s="11" t="s">
        <v>405</v>
      </c>
      <c r="C5" s="3">
        <v>703</v>
      </c>
      <c r="D5" s="3" t="s">
        <v>410</v>
      </c>
      <c r="E5" s="12" t="s">
        <v>407</v>
      </c>
      <c r="F5" s="13" t="s">
        <v>408</v>
      </c>
      <c r="G5" s="14">
        <v>2017</v>
      </c>
      <c r="H5" s="15">
        <v>215.06095837999999</v>
      </c>
      <c r="I5" s="15">
        <v>9.9770970699999992</v>
      </c>
      <c r="J5" s="15">
        <v>539.52964356999996</v>
      </c>
      <c r="K5" s="15">
        <v>141.09111958</v>
      </c>
      <c r="L5" s="15">
        <v>140.67827052000001</v>
      </c>
      <c r="M5" s="15">
        <v>424.34021788000001</v>
      </c>
      <c r="N5" s="15">
        <v>20.046224330000001</v>
      </c>
      <c r="O5" s="16">
        <v>1.9516048061982045</v>
      </c>
      <c r="P5" s="16">
        <v>0.92521902265104461</v>
      </c>
      <c r="Q5" s="16">
        <v>3.0878748181032036</v>
      </c>
      <c r="R5" s="16">
        <v>1.4680583768601774</v>
      </c>
      <c r="S5" s="16">
        <v>1.1740263751431281</v>
      </c>
      <c r="T5" s="16">
        <v>5.2010153810688804</v>
      </c>
      <c r="U5" s="16">
        <v>2.5067064586720602</v>
      </c>
      <c r="V5" s="15">
        <v>419.714</v>
      </c>
      <c r="W5" s="15">
        <v>9.2309999999999999</v>
      </c>
      <c r="X5" s="15">
        <v>1666</v>
      </c>
      <c r="Y5" s="15">
        <v>207.13</v>
      </c>
      <c r="Z5" s="15">
        <v>165.16</v>
      </c>
      <c r="AA5" s="15">
        <v>2207</v>
      </c>
      <c r="AB5" s="15">
        <v>50.249999999999993</v>
      </c>
    </row>
    <row r="6" spans="1:31" x14ac:dyDescent="0.25">
      <c r="A6" s="11" t="s">
        <v>404</v>
      </c>
      <c r="B6" s="11" t="s">
        <v>405</v>
      </c>
      <c r="C6" s="3">
        <v>703</v>
      </c>
      <c r="D6" s="3" t="s">
        <v>411</v>
      </c>
      <c r="E6" s="12" t="s">
        <v>407</v>
      </c>
      <c r="F6" s="13" t="s">
        <v>408</v>
      </c>
      <c r="G6" s="14">
        <v>2017</v>
      </c>
      <c r="H6" s="15">
        <v>207.19006605999999</v>
      </c>
      <c r="I6" s="15">
        <v>9.6119510300000002</v>
      </c>
      <c r="J6" s="15">
        <v>641.13865587999999</v>
      </c>
      <c r="K6" s="15">
        <v>135.92740685000001</v>
      </c>
      <c r="L6" s="15">
        <v>135.52966739999999</v>
      </c>
      <c r="M6" s="15">
        <v>408.81003430999999</v>
      </c>
      <c r="N6" s="15">
        <v>19.31256411</v>
      </c>
      <c r="O6" s="16">
        <v>2.5259560458291594</v>
      </c>
      <c r="P6" s="16">
        <v>1.2719582072194555</v>
      </c>
      <c r="Q6" s="16">
        <v>3.5452549603021137</v>
      </c>
      <c r="R6" s="16">
        <v>2.0043787070892685</v>
      </c>
      <c r="S6" s="16">
        <v>1.5989119146912332</v>
      </c>
      <c r="T6" s="16">
        <v>5.298304391319137</v>
      </c>
      <c r="U6" s="16">
        <v>3.2493354917851973</v>
      </c>
      <c r="V6" s="15">
        <v>523.35299999999995</v>
      </c>
      <c r="W6" s="15">
        <v>12.225999999999999</v>
      </c>
      <c r="X6" s="15">
        <v>2273</v>
      </c>
      <c r="Y6" s="15">
        <v>272.45</v>
      </c>
      <c r="Z6" s="15">
        <v>216.7</v>
      </c>
      <c r="AA6" s="15">
        <v>2166</v>
      </c>
      <c r="AB6" s="15">
        <v>62.753</v>
      </c>
    </row>
    <row r="7" spans="1:31" x14ac:dyDescent="0.25">
      <c r="A7" s="11" t="s">
        <v>404</v>
      </c>
      <c r="B7" s="17" t="s">
        <v>412</v>
      </c>
      <c r="C7" s="3">
        <v>708</v>
      </c>
      <c r="D7" s="3">
        <v>1</v>
      </c>
      <c r="E7" s="12" t="s">
        <v>407</v>
      </c>
      <c r="F7" s="13" t="s">
        <v>408</v>
      </c>
      <c r="G7" s="14">
        <v>2017</v>
      </c>
      <c r="H7" s="15">
        <v>210.82219874</v>
      </c>
      <c r="I7" s="15">
        <v>6.5724110700000002</v>
      </c>
      <c r="J7" s="15">
        <v>693.52343527999994</v>
      </c>
      <c r="K7" s="15">
        <v>152.93476572</v>
      </c>
      <c r="L7" s="15">
        <v>112.1824086</v>
      </c>
      <c r="M7" s="15">
        <v>970.84774570000002</v>
      </c>
      <c r="N7" s="15">
        <v>13.33592028</v>
      </c>
      <c r="O7" s="16">
        <v>8.055603300554022E-2</v>
      </c>
      <c r="P7" s="16">
        <v>2.5865698020011399E-3</v>
      </c>
      <c r="Q7" s="16">
        <v>0.26098613369413232</v>
      </c>
      <c r="R7" s="16">
        <v>0.16457997553075926</v>
      </c>
      <c r="S7" s="16">
        <v>0.18166841177984833</v>
      </c>
      <c r="T7" s="16">
        <v>3.2960884074492422E-2</v>
      </c>
      <c r="U7" s="16">
        <v>0.15004588794677468</v>
      </c>
      <c r="V7" s="15">
        <v>16.983000000000001</v>
      </c>
      <c r="W7" s="15">
        <v>1.7000000000000001E-2</v>
      </c>
      <c r="X7" s="15">
        <v>181</v>
      </c>
      <c r="Y7" s="15">
        <v>25.17</v>
      </c>
      <c r="Z7" s="15">
        <v>20.38</v>
      </c>
      <c r="AA7" s="15">
        <v>32</v>
      </c>
      <c r="AB7" s="15">
        <v>2.0009999999999999</v>
      </c>
    </row>
    <row r="8" spans="1:31" x14ac:dyDescent="0.25">
      <c r="A8" s="11" t="s">
        <v>404</v>
      </c>
      <c r="B8" s="17" t="s">
        <v>412</v>
      </c>
      <c r="C8" s="3">
        <v>708</v>
      </c>
      <c r="D8" s="3">
        <v>2</v>
      </c>
      <c r="E8" s="12" t="s">
        <v>407</v>
      </c>
      <c r="F8" s="13" t="s">
        <v>408</v>
      </c>
      <c r="G8" s="14">
        <v>2017</v>
      </c>
      <c r="H8" s="15">
        <v>208.52446262000001</v>
      </c>
      <c r="I8" s="15">
        <v>6.5007788299999998</v>
      </c>
      <c r="J8" s="15">
        <v>692.44804307000004</v>
      </c>
      <c r="K8" s="15">
        <v>151.26794061000001</v>
      </c>
      <c r="L8" s="15">
        <v>110.95974052</v>
      </c>
      <c r="M8" s="15">
        <v>960.26654529999996</v>
      </c>
      <c r="N8" s="15">
        <v>13.190573029999999</v>
      </c>
      <c r="O8" s="16">
        <v>0.10363292502223355</v>
      </c>
      <c r="P8" s="16">
        <v>3.6918653330034919E-3</v>
      </c>
      <c r="Q8" s="16">
        <v>0.40725077184093134</v>
      </c>
      <c r="R8" s="16">
        <v>0.24783837109713125</v>
      </c>
      <c r="S8" s="16">
        <v>0.26595231623384114</v>
      </c>
      <c r="T8" s="16">
        <v>0.30199948276798516</v>
      </c>
      <c r="U8" s="16">
        <v>0.19385056238151924</v>
      </c>
      <c r="V8" s="15">
        <v>21.610000000000003</v>
      </c>
      <c r="W8" s="15">
        <v>2.4E-2</v>
      </c>
      <c r="X8" s="15">
        <v>282</v>
      </c>
      <c r="Y8" s="15">
        <v>37.489999999999995</v>
      </c>
      <c r="Z8" s="15">
        <v>29.509999999999994</v>
      </c>
      <c r="AA8" s="15">
        <v>290</v>
      </c>
      <c r="AB8" s="15">
        <v>2.5569999999999999</v>
      </c>
    </row>
    <row r="9" spans="1:31" x14ac:dyDescent="0.25">
      <c r="A9" s="11" t="s">
        <v>404</v>
      </c>
      <c r="B9" s="17" t="s">
        <v>412</v>
      </c>
      <c r="C9" s="3">
        <v>708</v>
      </c>
      <c r="D9" s="3">
        <v>3</v>
      </c>
      <c r="E9" s="12" t="s">
        <v>407</v>
      </c>
      <c r="F9" s="13" t="s">
        <v>408</v>
      </c>
      <c r="G9" s="14">
        <v>2017</v>
      </c>
      <c r="H9" s="15">
        <v>207.05155531</v>
      </c>
      <c r="I9" s="15">
        <v>6.4548607499999999</v>
      </c>
      <c r="J9" s="15">
        <v>667.82984099999999</v>
      </c>
      <c r="K9" s="15">
        <v>148.97816466</v>
      </c>
      <c r="L9" s="15">
        <v>109.61287283999999</v>
      </c>
      <c r="M9" s="15">
        <v>840.23597600000005</v>
      </c>
      <c r="N9" s="15">
        <v>13.09740176</v>
      </c>
      <c r="O9" s="16">
        <v>0.10666425551324203</v>
      </c>
      <c r="P9" s="16">
        <v>3.4082842143418821E-3</v>
      </c>
      <c r="Q9" s="16">
        <v>0.35637820502842732</v>
      </c>
      <c r="R9" s="16">
        <v>0.22050211233955466</v>
      </c>
      <c r="S9" s="16">
        <v>0.24212484640138915</v>
      </c>
      <c r="T9" s="16">
        <v>7.0218369226313623E-2</v>
      </c>
      <c r="U9" s="16">
        <v>0.19675658174205687</v>
      </c>
      <c r="V9" s="15">
        <v>22.085000000000004</v>
      </c>
      <c r="W9" s="15">
        <v>2.2000000000000002E-2</v>
      </c>
      <c r="X9" s="15">
        <v>238</v>
      </c>
      <c r="Y9" s="15">
        <v>32.849999999999994</v>
      </c>
      <c r="Z9" s="15">
        <v>26.54</v>
      </c>
      <c r="AA9" s="15">
        <v>58.999999999999993</v>
      </c>
      <c r="AB9" s="15">
        <v>2.5769999999999995</v>
      </c>
    </row>
    <row r="10" spans="1:31" x14ac:dyDescent="0.25">
      <c r="A10" s="11" t="s">
        <v>404</v>
      </c>
      <c r="B10" s="17" t="s">
        <v>412</v>
      </c>
      <c r="C10" s="3">
        <v>708</v>
      </c>
      <c r="D10" s="3">
        <v>4</v>
      </c>
      <c r="E10" s="12" t="s">
        <v>407</v>
      </c>
      <c r="F10" s="13" t="s">
        <v>408</v>
      </c>
      <c r="G10" s="14">
        <v>2017</v>
      </c>
      <c r="H10" s="15">
        <v>939.58166573000005</v>
      </c>
      <c r="I10" s="15">
        <v>29.291587790000001</v>
      </c>
      <c r="J10" s="15">
        <v>2857.4901460000001</v>
      </c>
      <c r="K10" s="15">
        <v>721.19200516000001</v>
      </c>
      <c r="L10" s="15">
        <v>511.81052367000001</v>
      </c>
      <c r="M10" s="15">
        <v>5026.7649780000002</v>
      </c>
      <c r="N10" s="15">
        <v>59.434852059999997</v>
      </c>
      <c r="O10" s="16">
        <v>7.7332288027935722E-2</v>
      </c>
      <c r="P10" s="16">
        <v>2.3897646143954563E-3</v>
      </c>
      <c r="Q10" s="16">
        <v>0.27051711834669612</v>
      </c>
      <c r="R10" s="16">
        <v>0.14894785193322871</v>
      </c>
      <c r="S10" s="16">
        <v>0.17000431991136905</v>
      </c>
      <c r="T10" s="16">
        <v>2.8845589685334995E-2</v>
      </c>
      <c r="U10" s="16">
        <v>0.14538607736882786</v>
      </c>
      <c r="V10" s="15">
        <v>72.659999999999982</v>
      </c>
      <c r="W10" s="15">
        <v>7.0000000000000007E-2</v>
      </c>
      <c r="X10" s="15">
        <v>773</v>
      </c>
      <c r="Y10" s="15">
        <v>107.42</v>
      </c>
      <c r="Z10" s="15">
        <v>87.01</v>
      </c>
      <c r="AA10" s="15">
        <v>145</v>
      </c>
      <c r="AB10" s="15">
        <v>8.6409999999999982</v>
      </c>
    </row>
    <row r="11" spans="1:31" x14ac:dyDescent="0.25">
      <c r="A11" s="11" t="s">
        <v>404</v>
      </c>
      <c r="B11" s="17" t="s">
        <v>413</v>
      </c>
      <c r="C11" s="3">
        <v>6052</v>
      </c>
      <c r="D11" s="3">
        <v>1</v>
      </c>
      <c r="E11" s="12" t="s">
        <v>407</v>
      </c>
      <c r="F11" s="13" t="s">
        <v>408</v>
      </c>
      <c r="G11" s="14">
        <v>2017</v>
      </c>
      <c r="H11" s="15">
        <v>1153.8870242400001</v>
      </c>
      <c r="I11" s="15">
        <v>45.769226600000003</v>
      </c>
      <c r="J11" s="15">
        <v>2042.5078677199999</v>
      </c>
      <c r="K11" s="15">
        <v>613.01235174999999</v>
      </c>
      <c r="L11" s="15">
        <v>610.71138834999999</v>
      </c>
      <c r="M11" s="15">
        <v>3490.9536942</v>
      </c>
      <c r="N11" s="15">
        <v>92.276314679999999</v>
      </c>
      <c r="O11" s="16">
        <v>0.25458818222996049</v>
      </c>
      <c r="P11" s="16">
        <v>0.41423028983408688</v>
      </c>
      <c r="Q11" s="16">
        <v>0.58751303677450695</v>
      </c>
      <c r="R11" s="16">
        <v>0.22038870768968971</v>
      </c>
      <c r="S11" s="16">
        <v>0.18269022344816407</v>
      </c>
      <c r="T11" s="16">
        <v>0.40848436413499534</v>
      </c>
      <c r="U11" s="16">
        <v>0.38130044662074053</v>
      </c>
      <c r="V11" s="15">
        <v>293.76599999999996</v>
      </c>
      <c r="W11" s="15">
        <v>18.959</v>
      </c>
      <c r="X11" s="15">
        <v>1200</v>
      </c>
      <c r="Y11" s="15">
        <v>135.101</v>
      </c>
      <c r="Z11" s="15">
        <v>111.571</v>
      </c>
      <c r="AA11" s="15">
        <v>1426</v>
      </c>
      <c r="AB11" s="15">
        <v>35.184999999999995</v>
      </c>
    </row>
    <row r="12" spans="1:31" x14ac:dyDescent="0.25">
      <c r="A12" s="11" t="s">
        <v>404</v>
      </c>
      <c r="B12" s="17" t="s">
        <v>413</v>
      </c>
      <c r="C12" s="3">
        <v>6052</v>
      </c>
      <c r="D12" s="3">
        <v>2</v>
      </c>
      <c r="E12" s="12" t="s">
        <v>407</v>
      </c>
      <c r="F12" s="13" t="s">
        <v>408</v>
      </c>
      <c r="G12" s="14">
        <v>2017</v>
      </c>
      <c r="H12" s="15">
        <v>1147.8716671699999</v>
      </c>
      <c r="I12" s="15">
        <v>45.530625909999998</v>
      </c>
      <c r="J12" s="15">
        <v>1865.2131041600001</v>
      </c>
      <c r="K12" s="15">
        <v>609.81664186</v>
      </c>
      <c r="L12" s="15">
        <v>607.52767366</v>
      </c>
      <c r="M12" s="15">
        <v>3472.7549168999999</v>
      </c>
      <c r="N12" s="15">
        <v>91.795266729999994</v>
      </c>
      <c r="O12" s="16">
        <v>0.18657573501052546</v>
      </c>
      <c r="P12" s="16">
        <v>0.31921370966279344</v>
      </c>
      <c r="Q12" s="16">
        <v>0.43962805009848327</v>
      </c>
      <c r="R12" s="16">
        <v>0.26131133370509685</v>
      </c>
      <c r="S12" s="16">
        <v>0.20662762445658303</v>
      </c>
      <c r="T12" s="16">
        <v>0.2928510719402676</v>
      </c>
      <c r="U12" s="16">
        <v>0.27926276498984365</v>
      </c>
      <c r="V12" s="15">
        <v>214.16499999999999</v>
      </c>
      <c r="W12" s="15">
        <v>14.533999999999999</v>
      </c>
      <c r="X12" s="15">
        <v>820</v>
      </c>
      <c r="Y12" s="15">
        <v>159.352</v>
      </c>
      <c r="Z12" s="15">
        <v>125.53200000000001</v>
      </c>
      <c r="AA12" s="15">
        <v>1016.9999999999999</v>
      </c>
      <c r="AB12" s="15">
        <v>25.635000000000002</v>
      </c>
    </row>
    <row r="13" spans="1:31" x14ac:dyDescent="0.25">
      <c r="A13" s="11" t="s">
        <v>404</v>
      </c>
      <c r="B13" s="17" t="s">
        <v>414</v>
      </c>
      <c r="C13" s="3">
        <v>6257</v>
      </c>
      <c r="D13" s="3">
        <v>1</v>
      </c>
      <c r="E13" s="12" t="s">
        <v>407</v>
      </c>
      <c r="F13" s="13" t="s">
        <v>408</v>
      </c>
      <c r="G13" s="14">
        <v>2017</v>
      </c>
      <c r="H13" s="15">
        <v>787.87327990999995</v>
      </c>
      <c r="I13" s="15">
        <v>36.792195679999999</v>
      </c>
      <c r="J13" s="15">
        <v>2890.0632021699998</v>
      </c>
      <c r="K13" s="15">
        <v>1117.62391142</v>
      </c>
      <c r="L13" s="15">
        <v>795.54554757000005</v>
      </c>
      <c r="M13" s="15">
        <v>2440.2654146899999</v>
      </c>
      <c r="N13" s="15">
        <v>73.913957420000003</v>
      </c>
      <c r="O13" s="16">
        <v>1.0523900494438843</v>
      </c>
      <c r="P13" s="16">
        <v>5.2864472045012781E-2</v>
      </c>
      <c r="Q13" s="16">
        <v>1.2916672539192506</v>
      </c>
      <c r="R13" s="16">
        <v>0.12702842033830472</v>
      </c>
      <c r="S13" s="16">
        <v>0.10693290944792157</v>
      </c>
      <c r="T13" s="16">
        <v>0.11023391077899308</v>
      </c>
      <c r="U13" s="16">
        <v>1.3458757110613384</v>
      </c>
      <c r="V13" s="15">
        <v>829.15000000000009</v>
      </c>
      <c r="W13" s="15">
        <v>1.9449999999999998</v>
      </c>
      <c r="X13" s="15">
        <v>3732.9999999999995</v>
      </c>
      <c r="Y13" s="15">
        <v>141.97</v>
      </c>
      <c r="Z13" s="15">
        <v>85.07</v>
      </c>
      <c r="AA13" s="15">
        <v>269</v>
      </c>
      <c r="AB13" s="15">
        <v>99.478999999999999</v>
      </c>
    </row>
    <row r="14" spans="1:31" x14ac:dyDescent="0.25">
      <c r="A14" s="11" t="s">
        <v>404</v>
      </c>
      <c r="B14" s="17" t="s">
        <v>414</v>
      </c>
      <c r="C14" s="3">
        <v>6257</v>
      </c>
      <c r="D14" s="3">
        <v>2</v>
      </c>
      <c r="E14" s="12" t="s">
        <v>407</v>
      </c>
      <c r="F14" s="13" t="s">
        <v>408</v>
      </c>
      <c r="G14" s="14">
        <v>2017</v>
      </c>
      <c r="H14" s="15">
        <v>793.36661527000001</v>
      </c>
      <c r="I14" s="15">
        <v>37.048724069999999</v>
      </c>
      <c r="J14" s="15">
        <v>3090.6567626199999</v>
      </c>
      <c r="K14" s="15">
        <v>1125.4163865999999</v>
      </c>
      <c r="L14" s="15">
        <v>801.09237673999996</v>
      </c>
      <c r="M14" s="15">
        <v>2457.27982131</v>
      </c>
      <c r="N14" s="15">
        <v>74.429312069999995</v>
      </c>
      <c r="O14" s="16">
        <v>0.9145658337955993</v>
      </c>
      <c r="P14" s="16">
        <v>4.5534631552022566E-2</v>
      </c>
      <c r="Q14" s="16">
        <v>0.92925233068112001</v>
      </c>
      <c r="R14" s="16">
        <v>0.1266384617257714</v>
      </c>
      <c r="S14" s="16">
        <v>0.10334763181359095</v>
      </c>
      <c r="T14" s="16">
        <v>8.0576903893039037E-2</v>
      </c>
      <c r="U14" s="16">
        <v>1.1692436431248077</v>
      </c>
      <c r="V14" s="15">
        <v>725.58600000000001</v>
      </c>
      <c r="W14" s="15">
        <v>1.6869999999999998</v>
      </c>
      <c r="X14" s="15">
        <v>2872</v>
      </c>
      <c r="Y14" s="15">
        <v>142.52100000000004</v>
      </c>
      <c r="Z14" s="15">
        <v>82.791000000000011</v>
      </c>
      <c r="AA14" s="15">
        <v>198</v>
      </c>
      <c r="AB14" s="15">
        <v>87.02600000000001</v>
      </c>
    </row>
    <row r="15" spans="1:31" x14ac:dyDescent="0.25">
      <c r="A15" s="11" t="s">
        <v>404</v>
      </c>
      <c r="B15" s="17" t="s">
        <v>414</v>
      </c>
      <c r="C15" s="3">
        <v>6257</v>
      </c>
      <c r="D15" s="3">
        <v>3</v>
      </c>
      <c r="E15" s="12" t="s">
        <v>407</v>
      </c>
      <c r="F15" s="13" t="s">
        <v>408</v>
      </c>
      <c r="G15" s="14">
        <v>2017</v>
      </c>
      <c r="H15" s="15">
        <v>812.71782555000004</v>
      </c>
      <c r="I15" s="15">
        <v>37.952389070000002</v>
      </c>
      <c r="J15" s="15">
        <v>2491.1422709600001</v>
      </c>
      <c r="K15" s="15">
        <v>1040.1267389100001</v>
      </c>
      <c r="L15" s="15">
        <v>886.11578717999998</v>
      </c>
      <c r="M15" s="15">
        <v>2517.2159678200001</v>
      </c>
      <c r="N15" s="15">
        <v>76.244736649999993</v>
      </c>
      <c r="O15" s="16">
        <v>1.6306311469213226</v>
      </c>
      <c r="P15" s="16">
        <v>4.5820567363824186E-2</v>
      </c>
      <c r="Q15" s="16">
        <v>1.4386974368263801</v>
      </c>
      <c r="R15" s="16">
        <v>0.13537773305161035</v>
      </c>
      <c r="S15" s="16">
        <v>9.2414559343998434E-2</v>
      </c>
      <c r="T15" s="16">
        <v>0.10050786393950423</v>
      </c>
      <c r="U15" s="16">
        <v>1.1633589923351126</v>
      </c>
      <c r="V15" s="15">
        <v>1325.2429999999999</v>
      </c>
      <c r="W15" s="15">
        <v>1.7389999999999999</v>
      </c>
      <c r="X15" s="15">
        <v>3584</v>
      </c>
      <c r="Y15" s="15">
        <v>140.81</v>
      </c>
      <c r="Z15" s="15">
        <v>81.89</v>
      </c>
      <c r="AA15" s="15">
        <v>253.00000000000003</v>
      </c>
      <c r="AB15" s="15">
        <v>88.700000000000017</v>
      </c>
    </row>
    <row r="16" spans="1:31" x14ac:dyDescent="0.25">
      <c r="A16" s="11" t="s">
        <v>404</v>
      </c>
      <c r="B16" s="17" t="s">
        <v>414</v>
      </c>
      <c r="C16" s="3">
        <v>6257</v>
      </c>
      <c r="D16" s="3">
        <v>4</v>
      </c>
      <c r="E16" s="12" t="s">
        <v>407</v>
      </c>
      <c r="F16" s="13" t="s">
        <v>408</v>
      </c>
      <c r="G16" s="14">
        <v>2017</v>
      </c>
      <c r="H16" s="15">
        <v>793.33362595999995</v>
      </c>
      <c r="I16" s="15">
        <v>37.047183519999997</v>
      </c>
      <c r="J16" s="15">
        <v>2983.08556924</v>
      </c>
      <c r="K16" s="15">
        <v>1015.31859066</v>
      </c>
      <c r="L16" s="15">
        <v>864.98096679000002</v>
      </c>
      <c r="M16" s="15">
        <v>2457.1776431799999</v>
      </c>
      <c r="N16" s="15">
        <v>74.426217170000001</v>
      </c>
      <c r="O16" s="16">
        <v>1.2434705497403671</v>
      </c>
      <c r="P16" s="16">
        <v>4.5482539828981851E-2</v>
      </c>
      <c r="Q16" s="16">
        <v>1.0596410751989682</v>
      </c>
      <c r="R16" s="16">
        <v>0.10909876074266976</v>
      </c>
      <c r="S16" s="16">
        <v>7.4637480451837351E-2</v>
      </c>
      <c r="T16" s="16">
        <v>9.8080006819574336E-2</v>
      </c>
      <c r="U16" s="16">
        <v>1.0758977554521867</v>
      </c>
      <c r="V16" s="15">
        <v>986.48699999999985</v>
      </c>
      <c r="W16" s="15">
        <v>1.6849999999999998</v>
      </c>
      <c r="X16" s="15">
        <v>3161</v>
      </c>
      <c r="Y16" s="15">
        <v>110.77</v>
      </c>
      <c r="Z16" s="15">
        <v>64.56</v>
      </c>
      <c r="AA16" s="15">
        <v>241</v>
      </c>
      <c r="AB16" s="15">
        <v>80.075000000000003</v>
      </c>
    </row>
    <row r="17" spans="1:28" x14ac:dyDescent="0.25">
      <c r="A17" s="11" t="s">
        <v>404</v>
      </c>
      <c r="B17" s="17" t="s">
        <v>415</v>
      </c>
      <c r="C17" s="3">
        <v>728</v>
      </c>
      <c r="D17" s="3" t="s">
        <v>416</v>
      </c>
      <c r="E17" s="12" t="s">
        <v>407</v>
      </c>
      <c r="F17" s="13" t="s">
        <v>417</v>
      </c>
      <c r="G17" s="14">
        <v>2011</v>
      </c>
      <c r="H17" s="15">
        <v>177.38800000000001</v>
      </c>
      <c r="I17" s="15">
        <v>2.7</v>
      </c>
      <c r="J17" s="15">
        <v>2282.5</v>
      </c>
      <c r="K17" s="15">
        <v>301.03405220000002</v>
      </c>
      <c r="L17" s="15">
        <v>213.96605220000001</v>
      </c>
      <c r="M17" s="15">
        <v>18878</v>
      </c>
      <c r="N17" s="15">
        <v>23.06</v>
      </c>
      <c r="O17" s="16">
        <v>0.44593095361580265</v>
      </c>
      <c r="P17" s="16">
        <v>0</v>
      </c>
      <c r="Q17" s="16">
        <v>0.23372792990142388</v>
      </c>
      <c r="R17" s="16">
        <v>0.11383117150070177</v>
      </c>
      <c r="S17" s="16">
        <v>0.16015184872177313</v>
      </c>
      <c r="T17" s="16">
        <v>1.433040638651901E-4</v>
      </c>
      <c r="U17" s="16">
        <v>0.12803807458803121</v>
      </c>
      <c r="V17" s="15">
        <v>79.102800000000002</v>
      </c>
      <c r="W17" s="15">
        <v>0</v>
      </c>
      <c r="X17" s="15">
        <v>533.48400000000004</v>
      </c>
      <c r="Y17" s="15">
        <v>34.26705882352941</v>
      </c>
      <c r="Z17" s="15">
        <v>34.26705882352941</v>
      </c>
      <c r="AA17" s="15">
        <v>2.7052941176470586</v>
      </c>
      <c r="AB17" s="15">
        <v>2.9525579999999993</v>
      </c>
    </row>
    <row r="18" spans="1:28" x14ac:dyDescent="0.25">
      <c r="A18" s="11" t="s">
        <v>404</v>
      </c>
      <c r="B18" s="17" t="s">
        <v>415</v>
      </c>
      <c r="C18" s="3">
        <v>728</v>
      </c>
      <c r="D18" s="3" t="s">
        <v>418</v>
      </c>
      <c r="E18" s="12" t="s">
        <v>407</v>
      </c>
      <c r="F18" s="13" t="s">
        <v>417</v>
      </c>
      <c r="G18" s="14">
        <v>2011</v>
      </c>
      <c r="H18" s="15">
        <v>126.477</v>
      </c>
      <c r="I18" s="15">
        <v>1.913</v>
      </c>
      <c r="J18" s="15">
        <v>1534.9</v>
      </c>
      <c r="K18" s="15">
        <v>175.04426100000001</v>
      </c>
      <c r="L18" s="15">
        <v>133.86026129999999</v>
      </c>
      <c r="M18" s="15">
        <v>12512</v>
      </c>
      <c r="N18" s="15">
        <v>16.629000000000001</v>
      </c>
      <c r="O18" s="16">
        <v>0.62543229203728745</v>
      </c>
      <c r="P18" s="16">
        <v>0</v>
      </c>
      <c r="Q18" s="16">
        <v>0.42247638282624261</v>
      </c>
      <c r="R18" s="16">
        <v>0.19576225251697574</v>
      </c>
      <c r="S18" s="16">
        <v>0.25599127396540811</v>
      </c>
      <c r="T18" s="16">
        <v>2.1621596208816005E-4</v>
      </c>
      <c r="U18" s="16">
        <v>0.17755475374346019</v>
      </c>
      <c r="V18" s="15">
        <v>79.102800000000002</v>
      </c>
      <c r="W18" s="15">
        <v>0</v>
      </c>
      <c r="X18" s="15">
        <v>648.45899999999983</v>
      </c>
      <c r="Y18" s="15">
        <v>34.26705882352941</v>
      </c>
      <c r="Z18" s="15">
        <v>34.26705882352941</v>
      </c>
      <c r="AA18" s="15">
        <v>2.7052941176470586</v>
      </c>
      <c r="AB18" s="15">
        <v>2.9525579999999998</v>
      </c>
    </row>
    <row r="19" spans="1:28" x14ac:dyDescent="0.25">
      <c r="A19" s="11" t="s">
        <v>404</v>
      </c>
      <c r="B19" s="17" t="s">
        <v>419</v>
      </c>
      <c r="C19" s="3">
        <v>6124</v>
      </c>
      <c r="D19" s="3">
        <v>1</v>
      </c>
      <c r="E19" s="12" t="s">
        <v>407</v>
      </c>
      <c r="F19" s="13" t="s">
        <v>417</v>
      </c>
      <c r="G19" s="14">
        <v>2011</v>
      </c>
      <c r="H19" s="15">
        <v>8.2119999999999997</v>
      </c>
      <c r="I19" s="15">
        <v>0.50983599999999996</v>
      </c>
      <c r="J19" s="15">
        <v>257.52999999999997</v>
      </c>
      <c r="K19" s="15">
        <v>7.9509933999999998</v>
      </c>
      <c r="L19" s="15">
        <v>4.6969934000000002</v>
      </c>
      <c r="M19" s="15">
        <v>691.6</v>
      </c>
      <c r="N19" s="15">
        <v>0.97599999999999998</v>
      </c>
      <c r="O19" s="16">
        <v>4.4347296639064782</v>
      </c>
      <c r="P19" s="16">
        <v>0</v>
      </c>
      <c r="Q19" s="16">
        <v>4.0616627189065353</v>
      </c>
      <c r="R19" s="16">
        <v>4.9704480952027961</v>
      </c>
      <c r="S19" s="16">
        <v>4.5177836528363011</v>
      </c>
      <c r="T19" s="16">
        <v>3.2779063042220935</v>
      </c>
      <c r="U19" s="16">
        <v>4.4446721311475414</v>
      </c>
      <c r="V19" s="15">
        <v>36.417999999999999</v>
      </c>
      <c r="W19" s="15">
        <v>0</v>
      </c>
      <c r="X19" s="15">
        <v>1046</v>
      </c>
      <c r="Y19" s="15">
        <v>39.520000000000003</v>
      </c>
      <c r="Z19" s="15">
        <v>21.22</v>
      </c>
      <c r="AA19" s="15">
        <v>2267</v>
      </c>
      <c r="AB19" s="15">
        <v>4.3380000000000001</v>
      </c>
    </row>
    <row r="20" spans="1:28" x14ac:dyDescent="0.25">
      <c r="A20" s="11" t="s">
        <v>404</v>
      </c>
      <c r="B20" s="17" t="s">
        <v>420</v>
      </c>
      <c r="C20" s="3">
        <v>55040</v>
      </c>
      <c r="D20" s="3">
        <v>1</v>
      </c>
      <c r="E20" s="12" t="s">
        <v>407</v>
      </c>
      <c r="F20" s="13" t="s">
        <v>408</v>
      </c>
      <c r="G20" s="14">
        <v>2017</v>
      </c>
      <c r="H20" s="15">
        <v>225.57533004000001</v>
      </c>
      <c r="I20" s="15">
        <v>17.616359110000001</v>
      </c>
      <c r="J20" s="15">
        <v>173.13971900000001</v>
      </c>
      <c r="K20" s="15">
        <v>0.85236385000000003</v>
      </c>
      <c r="L20" s="15">
        <v>0.52241654999999998</v>
      </c>
      <c r="M20" s="15">
        <v>0</v>
      </c>
      <c r="N20" s="15">
        <v>5.6393832499999998</v>
      </c>
      <c r="O20" s="16">
        <v>4.255784530293133E-2</v>
      </c>
      <c r="P20" s="16">
        <v>2.0265254458700685E-2</v>
      </c>
      <c r="Q20" s="16">
        <v>0.1039622803130459</v>
      </c>
      <c r="R20" s="16">
        <v>6.7224812502313425</v>
      </c>
      <c r="S20" s="16">
        <v>10.968258949682969</v>
      </c>
      <c r="T20" s="18">
        <v>0</v>
      </c>
      <c r="U20" s="16">
        <v>0.41493899177715932</v>
      </c>
      <c r="V20" s="15">
        <v>9.6</v>
      </c>
      <c r="W20" s="15">
        <v>0.35699999999999993</v>
      </c>
      <c r="X20" s="15">
        <v>18</v>
      </c>
      <c r="Y20" s="15">
        <v>5.73</v>
      </c>
      <c r="Z20" s="15">
        <v>5.73</v>
      </c>
      <c r="AA20" s="19">
        <v>0</v>
      </c>
      <c r="AB20" s="15">
        <v>2.34</v>
      </c>
    </row>
    <row r="21" spans="1:28" x14ac:dyDescent="0.25">
      <c r="A21" s="11" t="s">
        <v>404</v>
      </c>
      <c r="B21" s="17" t="s">
        <v>420</v>
      </c>
      <c r="C21" s="3">
        <v>55040</v>
      </c>
      <c r="D21" s="3">
        <v>2</v>
      </c>
      <c r="E21" s="12" t="s">
        <v>407</v>
      </c>
      <c r="F21" s="13" t="s">
        <v>408</v>
      </c>
      <c r="G21" s="14">
        <v>2017</v>
      </c>
      <c r="H21" s="15">
        <v>225.57533006</v>
      </c>
      <c r="I21" s="15">
        <v>17.616359110000001</v>
      </c>
      <c r="J21" s="15">
        <v>173.13971936999999</v>
      </c>
      <c r="K21" s="15">
        <v>0.85236385000000003</v>
      </c>
      <c r="L21" s="15">
        <v>0.52241654999999998</v>
      </c>
      <c r="M21" s="15">
        <v>0</v>
      </c>
      <c r="N21" s="15">
        <v>5.6393832499999998</v>
      </c>
      <c r="O21" s="16">
        <v>4.7522927250726509E-2</v>
      </c>
      <c r="P21" s="16">
        <v>2.2592636623425418E-2</v>
      </c>
      <c r="Q21" s="16">
        <v>0.10973796231814928</v>
      </c>
      <c r="R21" s="16">
        <v>7.5437267781828146</v>
      </c>
      <c r="S21" s="16">
        <v>12.308185871982808</v>
      </c>
      <c r="T21" s="18">
        <v>0</v>
      </c>
      <c r="U21" s="16">
        <v>0.45749683708763722</v>
      </c>
      <c r="V21" s="15">
        <v>10.72</v>
      </c>
      <c r="W21" s="15">
        <v>0.39800000000000002</v>
      </c>
      <c r="X21" s="15">
        <v>19</v>
      </c>
      <c r="Y21" s="15">
        <v>6.43</v>
      </c>
      <c r="Z21" s="15">
        <v>6.43</v>
      </c>
      <c r="AA21" s="19">
        <v>0</v>
      </c>
      <c r="AB21" s="15">
        <v>2.58</v>
      </c>
    </row>
    <row r="22" spans="1:28" x14ac:dyDescent="0.25">
      <c r="A22" s="11" t="s">
        <v>404</v>
      </c>
      <c r="B22" s="17" t="s">
        <v>420</v>
      </c>
      <c r="C22" s="3">
        <v>55040</v>
      </c>
      <c r="D22" s="3" t="s">
        <v>421</v>
      </c>
      <c r="E22" s="12" t="s">
        <v>407</v>
      </c>
      <c r="F22" s="13" t="s">
        <v>408</v>
      </c>
      <c r="G22" s="14">
        <v>2017</v>
      </c>
      <c r="H22" s="15">
        <v>219.1911226</v>
      </c>
      <c r="I22" s="15">
        <v>17.117782909999999</v>
      </c>
      <c r="J22" s="15">
        <v>168.23953863</v>
      </c>
      <c r="K22" s="15">
        <v>0.82824034000000002</v>
      </c>
      <c r="L22" s="15">
        <v>0.50763117999999996</v>
      </c>
      <c r="M22" s="15">
        <v>0</v>
      </c>
      <c r="N22" s="15">
        <v>5.4797780700000001</v>
      </c>
      <c r="O22" s="16">
        <v>2.5639724516835886E-2</v>
      </c>
      <c r="P22" s="16">
        <v>0</v>
      </c>
      <c r="Q22" s="16">
        <v>2.3775623926293454E-2</v>
      </c>
      <c r="R22" s="16">
        <v>0.67613224441591435</v>
      </c>
      <c r="S22" s="16">
        <v>1.1031631272137383</v>
      </c>
      <c r="T22" s="18">
        <v>0</v>
      </c>
      <c r="U22" s="16">
        <v>0.10219391968915997</v>
      </c>
      <c r="V22" s="15">
        <v>5.62</v>
      </c>
      <c r="W22" s="15">
        <v>0</v>
      </c>
      <c r="X22" s="15">
        <v>4</v>
      </c>
      <c r="Y22" s="15">
        <v>0.56000000000000005</v>
      </c>
      <c r="Z22" s="15">
        <v>0.56000000000000005</v>
      </c>
      <c r="AA22" s="19">
        <v>0</v>
      </c>
      <c r="AB22" s="15">
        <v>0.56000000000000005</v>
      </c>
    </row>
    <row r="23" spans="1:28" x14ac:dyDescent="0.25">
      <c r="H23" s="20"/>
      <c r="I23" s="20"/>
      <c r="J23" s="20"/>
      <c r="K23" s="20"/>
      <c r="L23" s="20"/>
      <c r="M23" s="20"/>
      <c r="N23" s="20"/>
    </row>
    <row r="24" spans="1:28" x14ac:dyDescent="0.25">
      <c r="D24" s="3" t="s">
        <v>431</v>
      </c>
      <c r="F24" s="13" t="s">
        <v>432</v>
      </c>
    </row>
    <row r="25" spans="1:28" x14ac:dyDescent="0.25">
      <c r="D25" t="s">
        <v>429</v>
      </c>
      <c r="E25" s="12" t="s">
        <v>430</v>
      </c>
      <c r="F25" t="s">
        <v>429</v>
      </c>
      <c r="G25" s="12" t="s">
        <v>430</v>
      </c>
    </row>
    <row r="26" spans="1:28" x14ac:dyDescent="0.25">
      <c r="A26" t="str">
        <f t="shared" ref="A26:A32" si="0">"13"&amp;LEFT(C26,3)</f>
        <v>13015</v>
      </c>
      <c r="B26" s="11" t="s">
        <v>405</v>
      </c>
      <c r="C26" t="s">
        <v>422</v>
      </c>
      <c r="D26" s="20">
        <f>SUM(J3:J6)</f>
        <v>2670.4289441000001</v>
      </c>
      <c r="E26" s="20">
        <f>SUM(X3:X6)</f>
        <v>7059</v>
      </c>
      <c r="F26" s="20">
        <f>SUM(N3:N6)</f>
        <v>72.030038970000007</v>
      </c>
      <c r="G26" s="20">
        <f>SUM(AB3:AB6)</f>
        <v>194.49599999999998</v>
      </c>
      <c r="H26" t="str">
        <f>VLOOKUP($A26,VOC_ATL!$B$3:$B$41,1,FALSE)</f>
        <v>13015</v>
      </c>
    </row>
    <row r="27" spans="1:28" x14ac:dyDescent="0.25">
      <c r="A27" t="str">
        <f t="shared" si="0"/>
        <v>13077</v>
      </c>
      <c r="B27" s="17" t="s">
        <v>415</v>
      </c>
      <c r="C27" t="s">
        <v>428</v>
      </c>
      <c r="D27">
        <v>0</v>
      </c>
      <c r="E27" s="20">
        <f>X17+X18</f>
        <v>1181.9429999999998</v>
      </c>
      <c r="F27">
        <v>0</v>
      </c>
      <c r="G27" s="20">
        <f>AB17+AB18</f>
        <v>5.9051159999999996</v>
      </c>
      <c r="H27" t="str">
        <f>VLOOKUP($A27,VOC_ATL!$B$3:$B$41,1,FALSE)</f>
        <v>13077</v>
      </c>
    </row>
    <row r="28" spans="1:28" x14ac:dyDescent="0.25">
      <c r="A28" t="str">
        <f t="shared" si="0"/>
        <v>13103</v>
      </c>
      <c r="B28" s="17" t="s">
        <v>419</v>
      </c>
      <c r="C28" t="s">
        <v>425</v>
      </c>
      <c r="D28" s="20">
        <f>J19</f>
        <v>257.52999999999997</v>
      </c>
      <c r="E28" s="20">
        <f>X19</f>
        <v>1046</v>
      </c>
      <c r="F28" s="20">
        <f>N19</f>
        <v>0.97599999999999998</v>
      </c>
      <c r="G28" s="20">
        <f>AB19</f>
        <v>4.3380000000000001</v>
      </c>
      <c r="H28" t="e">
        <f>VLOOKUP($A28,VOC_ATL!$B$3:$B$41,1,FALSE)</f>
        <v>#N/A</v>
      </c>
    </row>
    <row r="29" spans="1:28" x14ac:dyDescent="0.25">
      <c r="A29" t="str">
        <f t="shared" si="0"/>
        <v>13115</v>
      </c>
      <c r="B29" s="17" t="s">
        <v>412</v>
      </c>
      <c r="C29" t="s">
        <v>423</v>
      </c>
      <c r="D29" s="20">
        <f>SUM(J7:J10)</f>
        <v>4911.2914653500002</v>
      </c>
      <c r="E29" s="20">
        <f>SUM(X7:X10)</f>
        <v>1474</v>
      </c>
      <c r="F29" s="20">
        <f>SUM(N7:N10)</f>
        <v>99.05874713</v>
      </c>
      <c r="G29" s="20">
        <f>SUM(AB7:AB10)</f>
        <v>15.775999999999998</v>
      </c>
      <c r="H29" t="e">
        <f>VLOOKUP($A29,VOC_ATL!$B$3:$B$41,1,FALSE)</f>
        <v>#N/A</v>
      </c>
    </row>
    <row r="30" spans="1:28" x14ac:dyDescent="0.25">
      <c r="A30" t="str">
        <f t="shared" si="0"/>
        <v>13149</v>
      </c>
      <c r="B30" s="17" t="s">
        <v>413</v>
      </c>
      <c r="C30" t="s">
        <v>424</v>
      </c>
      <c r="D30" s="20">
        <f>J11+J12</f>
        <v>3907.72097188</v>
      </c>
      <c r="E30" s="20">
        <f>X11+X12</f>
        <v>2020</v>
      </c>
      <c r="F30" s="20">
        <f>N11+N12</f>
        <v>184.07158140999999</v>
      </c>
      <c r="G30" s="20">
        <f>AB11+AB12</f>
        <v>60.819999999999993</v>
      </c>
      <c r="H30" t="str">
        <f>VLOOKUP($A30,VOC_ATL!$B$3:$B$41,1,FALSE)</f>
        <v>13149</v>
      </c>
    </row>
    <row r="31" spans="1:28" x14ac:dyDescent="0.25">
      <c r="A31" t="str">
        <f t="shared" si="0"/>
        <v>13153</v>
      </c>
      <c r="B31" s="17" t="s">
        <v>420</v>
      </c>
      <c r="C31" t="s">
        <v>427</v>
      </c>
      <c r="D31" s="20">
        <f>SUM(J20:J22)</f>
        <v>514.51897699999995</v>
      </c>
      <c r="E31" s="20">
        <f>SUM(X20:X22)</f>
        <v>41</v>
      </c>
      <c r="F31" s="20">
        <f>SUM(N20:N22)</f>
        <v>16.758544569999998</v>
      </c>
      <c r="G31" s="20">
        <f>SUM(AB20:AB22)</f>
        <v>5.48</v>
      </c>
      <c r="H31" t="e">
        <f>VLOOKUP($A31,VOC_ATL!$B$3:$B$41,1,FALSE)</f>
        <v>#N/A</v>
      </c>
    </row>
    <row r="32" spans="1:28" x14ac:dyDescent="0.25">
      <c r="A32" t="str">
        <f t="shared" si="0"/>
        <v>13207</v>
      </c>
      <c r="B32" s="17" t="s">
        <v>414</v>
      </c>
      <c r="C32" t="s">
        <v>426</v>
      </c>
      <c r="D32" s="20">
        <f>SUM(J13:J16)</f>
        <v>11454.947804989999</v>
      </c>
      <c r="E32" s="20">
        <f>SUM(X13:X16)</f>
        <v>13350</v>
      </c>
      <c r="F32" s="20">
        <f>SUM(N13:N16)</f>
        <v>299.01422331000003</v>
      </c>
      <c r="G32" s="20">
        <f>SUM(AB13:AB16)</f>
        <v>355.28000000000003</v>
      </c>
      <c r="H32" t="e">
        <f>VLOOKUP($A32,VOC_ATL!$B$3:$B$41,1,FALSE)</f>
        <v>#N/A</v>
      </c>
    </row>
  </sheetData>
  <sortState ref="A26:G32">
    <sortCondition ref="A26:A32"/>
  </sortState>
  <mergeCells count="3">
    <mergeCell ref="H1:N1"/>
    <mergeCell ref="O1:U1"/>
    <mergeCell ref="V1:A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04C8FFAE88BD478EAFA04CC742CE56" ma:contentTypeVersion="7" ma:contentTypeDescription="Create a new document." ma:contentTypeScope="" ma:versionID="2dd0f5c0c3d1ea2e01788147e1cb0372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7d8dd676-26ca-4e08-b90f-b4e0026a58ac" xmlns:ns6="8749471f-d5aa-465e-af16-4f62e9094ba9" targetNamespace="http://schemas.microsoft.com/office/2006/metadata/properties" ma:root="true" ma:fieldsID="0aa50ef32774f53187912ceb71271ce3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7d8dd676-26ca-4e08-b90f-b4e0026a58ac"/>
    <xsd:import namespace="8749471f-d5aa-465e-af16-4f62e9094ba9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ag4u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aec54597-794d-48fd-aaaa-4eaa50f4ff1d}" ma:internalName="TaxCatchAllLabel" ma:readOnly="true" ma:showField="CatchAllDataLabel" ma:web="7d8dd676-26ca-4e08-b90f-b4e0026a5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description="" ma:hidden="true" ma:list="{aec54597-794d-48fd-aaaa-4eaa50f4ff1d}" ma:internalName="TaxCatchAll" ma:showField="CatchAllData" ma:web="7d8dd676-26ca-4e08-b90f-b4e0026a5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dd676-26ca-4e08-b90f-b4e0026a58ac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9471f-d5aa-465e-af16-4f62e9094ba9" elementFormDefault="qualified">
    <xsd:import namespace="http://schemas.microsoft.com/office/2006/documentManagement/types"/>
    <xsd:import namespace="http://schemas.microsoft.com/office/infopath/2007/PartnerControls"/>
    <xsd:element name="ag4u" ma:index="31" nillable="true" ma:displayName="Region" ma:internalName="ag4u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2016-10-03T19:17:09+00:00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  <ag4u xmlns="8749471f-d5aa-465e-af16-4f62e9094ba9">4</ag4u>
  </documentManagement>
</p:properties>
</file>

<file path=customXml/itemProps1.xml><?xml version="1.0" encoding="utf-8"?>
<ds:datastoreItem xmlns:ds="http://schemas.openxmlformats.org/officeDocument/2006/customXml" ds:itemID="{4B1AB7DA-B382-4218-833E-1DA6EE760E4D}"/>
</file>

<file path=customXml/itemProps2.xml><?xml version="1.0" encoding="utf-8"?>
<ds:datastoreItem xmlns:ds="http://schemas.openxmlformats.org/officeDocument/2006/customXml" ds:itemID="{1A0C558F-835D-4229-AC83-B2C38377F423}"/>
</file>

<file path=customXml/itemProps3.xml><?xml version="1.0" encoding="utf-8"?>
<ds:datastoreItem xmlns:ds="http://schemas.openxmlformats.org/officeDocument/2006/customXml" ds:itemID="{FD7848DB-AEB6-4EE3-B1BC-FABD6D8E4D37}"/>
</file>

<file path=customXml/itemProps4.xml><?xml version="1.0" encoding="utf-8"?>
<ds:datastoreItem xmlns:ds="http://schemas.openxmlformats.org/officeDocument/2006/customXml" ds:itemID="{1537E4C3-402E-4966-8A60-BCE12E5D4B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NOx_Onroad</vt:lpstr>
      <vt:lpstr>VOC_ATL</vt:lpstr>
      <vt:lpstr>NOx_ATL</vt:lpstr>
      <vt:lpstr>VOC_GA</vt:lpstr>
      <vt:lpstr>NOx_GA</vt:lpstr>
      <vt:lpstr>Updated_EGU_Emissions</vt:lpstr>
    </vt:vector>
  </TitlesOfParts>
  <Company>Georgia Department of Natural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Tian, Di</dc:creator>
  <cp:lastModifiedBy>Boylan, James</cp:lastModifiedBy>
  <cp:lastPrinted>2016-09-12T20:05:22Z</cp:lastPrinted>
  <dcterms:created xsi:type="dcterms:W3CDTF">2016-08-24T19:36:23Z</dcterms:created>
  <dcterms:modified xsi:type="dcterms:W3CDTF">2016-09-12T20:25:43Z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0x010100E404C8FFAE88BD478EAFA04CC742CE56</vt:lpwstr>
  </property>
  <property fmtid="{D5CDD505-2E9C-101B-9397-08002B2CF9AE}" pid="3" name="TaxKeyword">
    <vt:lpwstr/>
  </property>
</Properties>
</file>